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1830" windowWidth="27495" windowHeight="12675" activeTab="6"/>
  </bookViews>
  <sheets>
    <sheet name="доходы ГО Мытищи" sheetId="19" r:id="rId1"/>
    <sheet name="ведомственная" sheetId="16" r:id="rId2"/>
    <sheet name="Субвенции 2020 " sheetId="14" r:id="rId3"/>
    <sheet name="Источники 2020" sheetId="12" r:id="rId4"/>
    <sheet name="функциональная" sheetId="21" r:id="rId5"/>
    <sheet name="целевые" sheetId="17" r:id="rId6"/>
    <sheet name="Заимствования " sheetId="18" r:id="rId7"/>
  </sheets>
  <definedNames>
    <definedName name="_xlnm._FilterDatabase" localSheetId="5" hidden="1">целевые!$D$1:$D$1045</definedName>
    <definedName name="OLE_LINK10" localSheetId="0">'доходы ГО Мытищи'!$B$929</definedName>
    <definedName name="_xlnm.Print_Titles" localSheetId="1">ведомственная!$4:$5</definedName>
    <definedName name="_xlnm.Print_Titles" localSheetId="0">'доходы ГО Мытищи'!$9:$9</definedName>
    <definedName name="_xlnm.Print_Titles" localSheetId="2">'Субвенции 2020 '!$6:$9</definedName>
    <definedName name="_xlnm.Print_Titles" localSheetId="4">функциональная!$3:$5</definedName>
    <definedName name="_xlnm.Print_Titles" localSheetId="5">целевые!$4:$5</definedName>
    <definedName name="_xlnm.Print_Area" localSheetId="1">ведомственная!$A$1:$I$1422</definedName>
    <definedName name="_xlnm.Print_Area" localSheetId="0">'доходы ГО Мытищи'!$A$1:$E$100</definedName>
    <definedName name="_xlnm.Print_Area" localSheetId="3">'Источники 2020'!$A$1:$M$26</definedName>
    <definedName name="_xlnm.Print_Area" localSheetId="2">'Субвенции 2020 '!$A$1:$P$59</definedName>
    <definedName name="_xlnm.Print_Area" localSheetId="4">функциональная!$A$1:$K$1316</definedName>
    <definedName name="_xlnm.Print_Area" localSheetId="5">целевые!$A$1:$F$1043</definedName>
  </definedNames>
  <calcPr calcId="145621"/>
</workbook>
</file>

<file path=xl/calcChain.xml><?xml version="1.0" encoding="utf-8"?>
<calcChain xmlns="http://schemas.openxmlformats.org/spreadsheetml/2006/main">
  <c r="K915" i="21" l="1"/>
  <c r="K914" i="21"/>
  <c r="K913" i="21"/>
  <c r="K912" i="21"/>
  <c r="K911" i="21"/>
  <c r="K910" i="21"/>
  <c r="K909" i="21"/>
  <c r="J184" i="21"/>
  <c r="J185" i="21"/>
  <c r="J186" i="21"/>
  <c r="J187" i="21"/>
  <c r="J188" i="21"/>
  <c r="J189" i="21"/>
  <c r="J190" i="21"/>
  <c r="J191" i="21"/>
  <c r="J192" i="21"/>
  <c r="J193" i="21"/>
  <c r="J194" i="21"/>
  <c r="J195" i="21"/>
  <c r="J196" i="21"/>
  <c r="J197" i="21"/>
  <c r="J198" i="21"/>
  <c r="J199" i="21"/>
  <c r="J200" i="21"/>
  <c r="J201" i="21"/>
  <c r="J202" i="21"/>
  <c r="J203" i="21"/>
  <c r="J204" i="21"/>
  <c r="J205" i="21"/>
  <c r="J206" i="21"/>
  <c r="J207" i="21"/>
  <c r="J208" i="21"/>
  <c r="J209" i="21"/>
  <c r="J210" i="21"/>
  <c r="J211" i="21"/>
  <c r="J212" i="21"/>
  <c r="J213" i="21"/>
  <c r="J214" i="21"/>
  <c r="J215" i="21"/>
  <c r="J216" i="21"/>
  <c r="J217" i="21"/>
  <c r="J218" i="21"/>
  <c r="J219" i="21"/>
  <c r="J220" i="21"/>
  <c r="J221" i="21"/>
  <c r="J222" i="21"/>
  <c r="J223" i="21"/>
  <c r="J224" i="21"/>
  <c r="J225" i="21"/>
  <c r="J226" i="21"/>
  <c r="J227" i="21"/>
  <c r="J228" i="21"/>
  <c r="J229" i="21"/>
  <c r="J230" i="21"/>
  <c r="J231" i="21"/>
  <c r="J232" i="21"/>
  <c r="J233" i="21"/>
  <c r="J234" i="21"/>
  <c r="J235" i="21"/>
  <c r="J236" i="21"/>
  <c r="J237" i="21"/>
  <c r="J238" i="21"/>
  <c r="J239" i="21"/>
  <c r="J240" i="21"/>
  <c r="J241" i="21"/>
  <c r="J242" i="21"/>
  <c r="J243" i="21"/>
  <c r="J244" i="21"/>
  <c r="J245" i="21"/>
  <c r="J246" i="21"/>
  <c r="J247" i="21"/>
  <c r="J248" i="21"/>
  <c r="J249" i="21"/>
  <c r="J250" i="21"/>
  <c r="J251" i="21"/>
  <c r="J252" i="21"/>
  <c r="J253" i="21"/>
  <c r="J254" i="21"/>
  <c r="J255" i="21"/>
  <c r="J256" i="21"/>
  <c r="J257" i="21"/>
  <c r="J258" i="21"/>
  <c r="J259" i="21"/>
  <c r="J260" i="21"/>
  <c r="J261" i="21"/>
  <c r="J262" i="21"/>
  <c r="J263" i="21"/>
  <c r="J264" i="21"/>
  <c r="J265" i="21"/>
  <c r="J266" i="21"/>
  <c r="J267" i="21"/>
  <c r="J268" i="21"/>
  <c r="J269" i="21"/>
  <c r="J270" i="21"/>
  <c r="J271" i="21"/>
  <c r="J272" i="21"/>
  <c r="J273" i="21"/>
  <c r="J274" i="21"/>
  <c r="J275" i="21"/>
  <c r="J276" i="21"/>
  <c r="J277" i="21"/>
  <c r="J278" i="21"/>
  <c r="J279" i="21"/>
  <c r="J280" i="21"/>
  <c r="J281" i="21"/>
  <c r="J282" i="21"/>
  <c r="J283" i="21"/>
  <c r="J284" i="21"/>
  <c r="J285" i="21"/>
  <c r="J286" i="21"/>
  <c r="J287" i="21"/>
  <c r="J288" i="21"/>
  <c r="J289" i="21"/>
  <c r="J290" i="21"/>
  <c r="J291" i="21"/>
  <c r="J292" i="21"/>
  <c r="J293" i="21"/>
  <c r="J294" i="21"/>
  <c r="J295" i="21"/>
  <c r="J296" i="21"/>
  <c r="J297" i="21"/>
  <c r="J298" i="21"/>
  <c r="J299" i="21"/>
  <c r="J300" i="21"/>
  <c r="J301" i="21"/>
  <c r="J302" i="21"/>
  <c r="J303" i="21"/>
  <c r="J304" i="21"/>
  <c r="J305" i="21"/>
  <c r="J306" i="21"/>
  <c r="J307" i="21"/>
  <c r="J308" i="21"/>
  <c r="J309" i="21"/>
  <c r="J310" i="21"/>
  <c r="J311" i="21"/>
  <c r="J312" i="21"/>
  <c r="J313" i="21"/>
  <c r="J314" i="21"/>
  <c r="J315" i="21"/>
  <c r="J316" i="21"/>
  <c r="J317" i="21"/>
  <c r="J318" i="21"/>
  <c r="J319" i="21"/>
  <c r="J320" i="21"/>
  <c r="J321" i="21"/>
  <c r="J322" i="21"/>
  <c r="J323" i="21"/>
  <c r="J324" i="21"/>
  <c r="J325" i="21"/>
  <c r="J326" i="21"/>
  <c r="J327" i="21"/>
  <c r="J328" i="21"/>
  <c r="J329" i="21"/>
  <c r="J330" i="21"/>
  <c r="J331" i="21"/>
  <c r="J332" i="21"/>
  <c r="J333" i="21"/>
  <c r="J334" i="21"/>
  <c r="J335" i="21"/>
  <c r="J336" i="21"/>
  <c r="J337" i="21"/>
  <c r="J338" i="21"/>
  <c r="J339" i="21"/>
  <c r="J340" i="21"/>
  <c r="J341" i="21"/>
  <c r="J342" i="21"/>
  <c r="J343" i="21"/>
  <c r="J344" i="21"/>
  <c r="J345" i="21"/>
  <c r="J346" i="21"/>
  <c r="J347" i="21"/>
  <c r="J348" i="21"/>
  <c r="J349" i="21"/>
  <c r="J350" i="21"/>
  <c r="J351" i="21"/>
  <c r="J352" i="21"/>
  <c r="J353" i="21"/>
  <c r="J354" i="21"/>
  <c r="J355" i="21"/>
  <c r="J356" i="21"/>
  <c r="J357" i="21"/>
  <c r="J358" i="21"/>
  <c r="J359" i="21"/>
  <c r="J360" i="21"/>
  <c r="J361" i="21"/>
  <c r="J362" i="21"/>
  <c r="J363" i="21"/>
  <c r="J364" i="21"/>
  <c r="J365" i="21"/>
  <c r="J366" i="21"/>
  <c r="J367" i="21"/>
  <c r="J368" i="21"/>
  <c r="J369" i="21"/>
  <c r="J370" i="21"/>
  <c r="J371" i="21"/>
  <c r="J372" i="21"/>
  <c r="J373" i="21"/>
  <c r="J374" i="21"/>
  <c r="J375" i="21"/>
  <c r="J376" i="21"/>
  <c r="J377" i="21"/>
  <c r="J378" i="21"/>
  <c r="J379" i="21"/>
  <c r="J380" i="21"/>
  <c r="J381" i="21"/>
  <c r="J382" i="21"/>
  <c r="J383" i="21"/>
  <c r="J384" i="21"/>
  <c r="J385" i="21"/>
  <c r="J386" i="21"/>
  <c r="J387" i="21"/>
  <c r="J388" i="21"/>
  <c r="J389" i="21"/>
  <c r="J390" i="21"/>
  <c r="J391" i="21"/>
  <c r="J392" i="21"/>
  <c r="J393" i="21"/>
  <c r="J394" i="21"/>
  <c r="J395" i="21"/>
  <c r="J396" i="21"/>
  <c r="J397" i="21"/>
  <c r="J398" i="21"/>
  <c r="J399" i="21"/>
  <c r="J400" i="21"/>
  <c r="J401" i="21"/>
  <c r="J402" i="21"/>
  <c r="J403" i="21"/>
  <c r="J404" i="21"/>
  <c r="J405" i="21"/>
  <c r="J406" i="21"/>
  <c r="J407" i="21"/>
  <c r="J408" i="21"/>
  <c r="J409" i="21"/>
  <c r="J410" i="21"/>
  <c r="J411" i="21"/>
  <c r="J412" i="21"/>
  <c r="J413" i="21"/>
  <c r="J414" i="21"/>
  <c r="J415" i="21"/>
  <c r="J416" i="21"/>
  <c r="J417" i="21"/>
  <c r="J418" i="21"/>
  <c r="J419" i="21"/>
  <c r="J420" i="21"/>
  <c r="J421" i="21"/>
  <c r="J422" i="21"/>
  <c r="J423" i="21"/>
  <c r="J424" i="21"/>
  <c r="J425" i="21"/>
  <c r="J426" i="21"/>
  <c r="J427" i="21"/>
  <c r="J428" i="21"/>
  <c r="J429" i="21"/>
  <c r="J430" i="21"/>
  <c r="J431" i="21"/>
  <c r="J432" i="21"/>
  <c r="J433" i="21"/>
  <c r="J434" i="21"/>
  <c r="J435" i="21"/>
  <c r="J436" i="21"/>
  <c r="J437" i="21"/>
  <c r="J438" i="21"/>
  <c r="J439" i="21"/>
  <c r="J440" i="21"/>
  <c r="J441" i="21"/>
  <c r="J442" i="21"/>
  <c r="J443" i="21"/>
  <c r="J444" i="21"/>
  <c r="J445" i="21"/>
  <c r="J446" i="21"/>
  <c r="J447" i="21"/>
  <c r="J448" i="21"/>
  <c r="J449" i="21"/>
  <c r="J450" i="21"/>
  <c r="J451" i="21"/>
  <c r="J452" i="21"/>
  <c r="J453" i="21"/>
  <c r="J454" i="21"/>
  <c r="J455" i="21"/>
  <c r="J456" i="21"/>
  <c r="J457" i="21"/>
  <c r="J458" i="21"/>
  <c r="J459" i="21"/>
  <c r="J460" i="21"/>
  <c r="J461" i="21"/>
  <c r="J462" i="21"/>
  <c r="J463" i="21"/>
  <c r="J464" i="21"/>
  <c r="J465" i="21"/>
  <c r="J466" i="21"/>
  <c r="J467" i="21"/>
  <c r="J468" i="21"/>
  <c r="J469" i="21"/>
  <c r="J470" i="21"/>
  <c r="J471" i="21"/>
  <c r="J472" i="21"/>
  <c r="J473" i="21"/>
  <c r="J474" i="21"/>
  <c r="J475" i="21"/>
  <c r="J476" i="21"/>
  <c r="J477" i="21"/>
  <c r="J478" i="21"/>
  <c r="J479" i="21"/>
  <c r="J480" i="21"/>
  <c r="J481" i="21"/>
  <c r="J482" i="21"/>
  <c r="J483" i="21"/>
  <c r="J484" i="21"/>
  <c r="J485" i="21"/>
  <c r="J486" i="21"/>
  <c r="J487" i="21"/>
  <c r="J488" i="21"/>
  <c r="J489" i="21"/>
  <c r="J490" i="21"/>
  <c r="J491" i="21"/>
  <c r="J492" i="21"/>
  <c r="J493" i="21"/>
  <c r="J494" i="21"/>
  <c r="J495" i="21"/>
  <c r="J496" i="21"/>
  <c r="J497" i="21"/>
  <c r="J498" i="21"/>
  <c r="J499" i="21"/>
  <c r="J500" i="21"/>
  <c r="J501" i="21"/>
  <c r="J502" i="21"/>
  <c r="J503" i="21"/>
  <c r="J504" i="21"/>
  <c r="J505" i="21"/>
  <c r="J506" i="21"/>
  <c r="J507" i="21"/>
  <c r="J508" i="21"/>
  <c r="J509" i="21"/>
  <c r="J510" i="21"/>
  <c r="J511" i="21"/>
  <c r="J512" i="21"/>
  <c r="J513" i="21"/>
  <c r="J514" i="21"/>
  <c r="J515" i="21"/>
  <c r="J516" i="21"/>
  <c r="J517" i="21"/>
  <c r="J518" i="21"/>
  <c r="J519" i="21"/>
  <c r="J520" i="21"/>
  <c r="J521" i="21"/>
  <c r="J522" i="21"/>
  <c r="J523" i="21"/>
  <c r="J524" i="21"/>
  <c r="J525" i="21"/>
  <c r="J526" i="21"/>
  <c r="J527" i="21"/>
  <c r="J528" i="21"/>
  <c r="J529" i="21"/>
  <c r="J530" i="21"/>
  <c r="J531" i="21"/>
  <c r="J532" i="21"/>
  <c r="J533" i="21"/>
  <c r="J534" i="21"/>
  <c r="J535" i="21"/>
  <c r="J536" i="21"/>
  <c r="J537" i="21"/>
  <c r="J538" i="21"/>
  <c r="J539" i="21"/>
  <c r="J540" i="21"/>
  <c r="J541" i="21"/>
  <c r="J542" i="21"/>
  <c r="J543" i="21"/>
  <c r="J544" i="21"/>
  <c r="J545" i="21"/>
  <c r="J546" i="21"/>
  <c r="J547" i="21"/>
  <c r="J548" i="21"/>
  <c r="J549" i="21"/>
  <c r="J550" i="21"/>
  <c r="J551" i="21"/>
  <c r="J552" i="21"/>
  <c r="J553" i="21"/>
  <c r="J554" i="21"/>
  <c r="J555" i="21"/>
  <c r="J556" i="21"/>
  <c r="J557" i="21"/>
  <c r="J558" i="21"/>
  <c r="J559" i="21"/>
  <c r="J560" i="21"/>
  <c r="J561" i="21"/>
  <c r="J562" i="21"/>
  <c r="J563" i="21"/>
  <c r="J564" i="21"/>
  <c r="J565" i="21"/>
  <c r="J566" i="21"/>
  <c r="J567" i="21"/>
  <c r="J568" i="21"/>
  <c r="J569" i="21"/>
  <c r="J570" i="21"/>
  <c r="J571" i="21"/>
  <c r="J572" i="21"/>
  <c r="J573" i="21"/>
  <c r="J574" i="21"/>
  <c r="J575" i="21"/>
  <c r="J576" i="21"/>
  <c r="J577" i="21"/>
  <c r="J578" i="21"/>
  <c r="J579" i="21"/>
  <c r="J580" i="21"/>
  <c r="J581" i="21"/>
  <c r="J582" i="21"/>
  <c r="J583" i="21"/>
  <c r="J584" i="21"/>
  <c r="J585" i="21"/>
  <c r="J586" i="21"/>
  <c r="J587" i="21"/>
  <c r="J588" i="21"/>
  <c r="J589" i="21"/>
  <c r="J590" i="21"/>
  <c r="J591" i="21"/>
  <c r="J592" i="21"/>
  <c r="J593" i="21"/>
  <c r="J594" i="21"/>
  <c r="J595" i="21"/>
  <c r="J596" i="21"/>
  <c r="J597" i="21"/>
  <c r="J598" i="21"/>
  <c r="J599" i="21"/>
  <c r="J600" i="21"/>
  <c r="J601" i="21"/>
  <c r="J602" i="21"/>
  <c r="J603" i="21"/>
  <c r="J604" i="21"/>
  <c r="J605" i="21"/>
  <c r="J606" i="21"/>
  <c r="J607" i="21"/>
  <c r="J608" i="21"/>
  <c r="J609" i="21"/>
  <c r="J610" i="21"/>
  <c r="J611" i="21"/>
  <c r="J612" i="21"/>
  <c r="J613" i="21"/>
  <c r="J614" i="21"/>
  <c r="J615" i="21"/>
  <c r="J616" i="21"/>
  <c r="J617" i="21"/>
  <c r="J618" i="21"/>
  <c r="J619" i="21"/>
  <c r="J620" i="21"/>
  <c r="J621" i="21"/>
  <c r="J622" i="21"/>
  <c r="J623" i="21"/>
  <c r="J624" i="21"/>
  <c r="J625" i="21"/>
  <c r="J626" i="21"/>
  <c r="J627" i="21"/>
  <c r="J628" i="21"/>
  <c r="J629" i="21"/>
  <c r="J630" i="21"/>
  <c r="J631" i="21"/>
  <c r="J632" i="21"/>
  <c r="J633" i="21"/>
  <c r="J634" i="21"/>
  <c r="J635" i="21"/>
  <c r="J636" i="21"/>
  <c r="J637" i="21"/>
  <c r="J638" i="21"/>
  <c r="J639" i="21"/>
  <c r="J640" i="21"/>
  <c r="J641" i="21"/>
  <c r="J642" i="21"/>
  <c r="J643" i="21"/>
  <c r="J644" i="21"/>
  <c r="J645" i="21"/>
  <c r="J646" i="21"/>
  <c r="J647" i="21"/>
  <c r="J648" i="21"/>
  <c r="J649" i="21"/>
  <c r="J650" i="21"/>
  <c r="J651" i="21"/>
  <c r="J652" i="21"/>
  <c r="J653" i="21"/>
  <c r="J654" i="21"/>
  <c r="J655" i="21"/>
  <c r="J656" i="21"/>
  <c r="J657" i="21"/>
  <c r="J658" i="21"/>
  <c r="J659" i="21"/>
  <c r="J660" i="21"/>
  <c r="J661" i="21"/>
  <c r="J662" i="21"/>
  <c r="J663" i="21"/>
  <c r="J664" i="21"/>
  <c r="J665" i="21"/>
  <c r="J666" i="21"/>
  <c r="J667" i="21"/>
  <c r="J668" i="21"/>
  <c r="J669" i="21"/>
  <c r="J670" i="21"/>
  <c r="J671" i="21"/>
  <c r="J672" i="21"/>
  <c r="J673" i="21"/>
  <c r="J674" i="21"/>
  <c r="J675" i="21"/>
  <c r="J676" i="21"/>
  <c r="J677" i="21"/>
  <c r="J678" i="21"/>
  <c r="J679" i="21"/>
  <c r="J680" i="21"/>
  <c r="J681" i="21"/>
  <c r="J682" i="21"/>
  <c r="J683" i="21"/>
  <c r="J684" i="21"/>
  <c r="J685" i="21"/>
  <c r="J686" i="21"/>
  <c r="J687" i="21"/>
  <c r="J688" i="21"/>
  <c r="J689" i="21"/>
  <c r="J690" i="21"/>
  <c r="J691" i="21"/>
  <c r="J692" i="21"/>
  <c r="J693" i="21"/>
  <c r="J694" i="21"/>
  <c r="J695" i="21"/>
  <c r="J696" i="21"/>
  <c r="J697" i="21"/>
  <c r="J698" i="21"/>
  <c r="J699" i="21"/>
  <c r="J700" i="21"/>
  <c r="J701" i="21"/>
  <c r="J702" i="21"/>
  <c r="J703" i="21"/>
  <c r="J704" i="21"/>
  <c r="J705" i="21"/>
  <c r="J706" i="21"/>
  <c r="J707" i="21"/>
  <c r="J708" i="21"/>
  <c r="J709" i="21"/>
  <c r="J710" i="21"/>
  <c r="J711" i="21"/>
  <c r="J712" i="21"/>
  <c r="J713" i="21"/>
  <c r="J714" i="21"/>
  <c r="J715" i="21"/>
  <c r="J716" i="21"/>
  <c r="J717" i="21"/>
  <c r="J718" i="21"/>
  <c r="J719" i="21"/>
  <c r="J720" i="21"/>
  <c r="J721" i="21"/>
  <c r="J722" i="21"/>
  <c r="J723" i="21"/>
  <c r="J724" i="21"/>
  <c r="J725" i="21"/>
  <c r="J726" i="21"/>
  <c r="J727" i="21"/>
  <c r="J728" i="21"/>
  <c r="J729" i="21"/>
  <c r="J730" i="21"/>
  <c r="J731" i="21"/>
  <c r="J732" i="21"/>
  <c r="J733" i="21"/>
  <c r="J734" i="21"/>
  <c r="J735" i="21"/>
  <c r="J736" i="21"/>
  <c r="J737" i="21"/>
  <c r="J738" i="21"/>
  <c r="J739" i="21"/>
  <c r="J740" i="21"/>
  <c r="J741" i="21"/>
  <c r="J742" i="21"/>
  <c r="J743" i="21"/>
  <c r="J744" i="21"/>
  <c r="J745" i="21"/>
  <c r="J746" i="21"/>
  <c r="J747" i="21"/>
  <c r="J748" i="21"/>
  <c r="J749" i="21"/>
  <c r="J750" i="21"/>
  <c r="J751" i="21"/>
  <c r="J752" i="21"/>
  <c r="J753" i="21"/>
  <c r="J754" i="21"/>
  <c r="J755" i="21"/>
  <c r="J756" i="21"/>
  <c r="J757" i="21"/>
  <c r="J758" i="21"/>
  <c r="J759" i="21"/>
  <c r="J760" i="21"/>
  <c r="J761" i="21"/>
  <c r="J762" i="21"/>
  <c r="J763" i="21"/>
  <c r="J764" i="21"/>
  <c r="J765" i="21"/>
  <c r="J766" i="21"/>
  <c r="J767" i="21"/>
  <c r="J768" i="21"/>
  <c r="J769" i="21"/>
  <c r="J770" i="21"/>
  <c r="J771" i="21"/>
  <c r="J772" i="21"/>
  <c r="J773" i="21"/>
  <c r="J774" i="21"/>
  <c r="J775" i="21"/>
  <c r="J776" i="21"/>
  <c r="J777" i="21"/>
  <c r="J778" i="21"/>
  <c r="J779" i="21"/>
  <c r="J780" i="21"/>
  <c r="J781" i="21"/>
  <c r="J782" i="21"/>
  <c r="J783" i="21"/>
  <c r="J784" i="21"/>
  <c r="J785" i="21"/>
  <c r="J786" i="21"/>
  <c r="J787" i="21"/>
  <c r="J788" i="21"/>
  <c r="J789" i="21"/>
  <c r="J790" i="21"/>
  <c r="J791" i="21"/>
  <c r="J792" i="21"/>
  <c r="J793" i="21"/>
  <c r="J794" i="21"/>
  <c r="J795" i="21"/>
  <c r="J796" i="21"/>
  <c r="J797" i="21"/>
  <c r="J798" i="21"/>
  <c r="J799" i="21"/>
  <c r="J800" i="21"/>
  <c r="J801" i="21"/>
  <c r="J802" i="21"/>
  <c r="J803" i="21"/>
  <c r="J804" i="21"/>
  <c r="J805" i="21"/>
  <c r="J806" i="21"/>
  <c r="J807" i="21"/>
  <c r="J808" i="21"/>
  <c r="J809" i="21"/>
  <c r="J810" i="21"/>
  <c r="J811" i="21"/>
  <c r="J812" i="21"/>
  <c r="J813" i="21"/>
  <c r="J814" i="21"/>
  <c r="J815" i="21"/>
  <c r="J816" i="21"/>
  <c r="J817" i="21"/>
  <c r="J818" i="21"/>
  <c r="J819" i="21"/>
  <c r="J820" i="21"/>
  <c r="J821" i="21"/>
  <c r="J822" i="21"/>
  <c r="J823" i="21"/>
  <c r="J824" i="21"/>
  <c r="J825" i="21"/>
  <c r="J826" i="21"/>
  <c r="J827" i="21"/>
  <c r="J828" i="21"/>
  <c r="J829" i="21"/>
  <c r="J830" i="21"/>
  <c r="J831" i="21"/>
  <c r="J832" i="21"/>
  <c r="J833" i="21"/>
  <c r="J834" i="21"/>
  <c r="J835" i="21"/>
  <c r="J836" i="21"/>
  <c r="J837" i="21"/>
  <c r="J838" i="21"/>
  <c r="J839" i="21"/>
  <c r="J840" i="21"/>
  <c r="J841" i="21"/>
  <c r="J842" i="21"/>
  <c r="J843" i="21"/>
  <c r="J844" i="21"/>
  <c r="J845" i="21"/>
  <c r="J846" i="21"/>
  <c r="J847" i="21"/>
  <c r="J848" i="21"/>
  <c r="J849" i="21"/>
  <c r="J850" i="21"/>
  <c r="J851" i="21"/>
  <c r="J852" i="21"/>
  <c r="J853" i="21"/>
  <c r="J854" i="21"/>
  <c r="J855" i="21"/>
  <c r="J856" i="21"/>
  <c r="J857" i="21"/>
  <c r="J858" i="21"/>
  <c r="J859" i="21"/>
  <c r="J860" i="21"/>
  <c r="J861" i="21"/>
  <c r="J862" i="21"/>
  <c r="J863" i="21"/>
  <c r="J864" i="21"/>
  <c r="J865" i="21"/>
  <c r="J866" i="21"/>
  <c r="J867" i="21"/>
  <c r="J868" i="21"/>
  <c r="J869" i="21"/>
  <c r="J870" i="21"/>
  <c r="J871" i="21"/>
  <c r="J872" i="21"/>
  <c r="J873" i="21"/>
  <c r="J874" i="21"/>
  <c r="J875" i="21"/>
  <c r="J876" i="21"/>
  <c r="J877" i="21"/>
  <c r="J878" i="21"/>
  <c r="J879" i="21"/>
  <c r="J880" i="21"/>
  <c r="J881" i="21"/>
  <c r="J882" i="21"/>
  <c r="J883" i="21"/>
  <c r="J884" i="21"/>
  <c r="J885" i="21"/>
  <c r="J886" i="21"/>
  <c r="J887" i="21"/>
  <c r="J888" i="21"/>
  <c r="J889" i="21"/>
  <c r="J890" i="21"/>
  <c r="J891" i="21"/>
  <c r="J892" i="21"/>
  <c r="J893" i="21"/>
  <c r="J894" i="21"/>
  <c r="J895" i="21"/>
  <c r="J896" i="21"/>
  <c r="J897" i="21"/>
  <c r="J898" i="21"/>
  <c r="J899" i="21"/>
  <c r="J900" i="21"/>
  <c r="J901" i="21"/>
  <c r="J902" i="21"/>
  <c r="J903" i="21"/>
  <c r="J904" i="21"/>
  <c r="J905" i="21"/>
  <c r="J906" i="21"/>
  <c r="J907" i="21"/>
  <c r="J908" i="21"/>
  <c r="J909" i="21"/>
  <c r="J910" i="21"/>
  <c r="J911" i="21"/>
  <c r="J912" i="21"/>
  <c r="J913" i="21"/>
  <c r="J914" i="21"/>
  <c r="J915" i="21"/>
  <c r="J916" i="21"/>
  <c r="J917" i="21"/>
  <c r="J918" i="21"/>
  <c r="J919" i="21"/>
  <c r="J920" i="21"/>
  <c r="J921" i="21"/>
  <c r="J922" i="21"/>
  <c r="J923" i="21"/>
  <c r="J924" i="21"/>
  <c r="J925" i="21"/>
  <c r="J926" i="21"/>
  <c r="J927" i="21"/>
  <c r="J928" i="21"/>
  <c r="J929" i="21"/>
  <c r="J930" i="21"/>
  <c r="J931" i="21"/>
  <c r="J932" i="21"/>
  <c r="J933" i="21"/>
  <c r="J934" i="21"/>
  <c r="J935" i="21"/>
  <c r="J936" i="21"/>
  <c r="J937" i="21"/>
  <c r="J938" i="21"/>
  <c r="J939" i="21"/>
  <c r="J940" i="21"/>
  <c r="J941" i="21"/>
  <c r="J942" i="21"/>
  <c r="J943" i="21"/>
  <c r="J944" i="21"/>
  <c r="J945" i="21"/>
  <c r="J946" i="21"/>
  <c r="J947" i="21"/>
  <c r="J948" i="21"/>
  <c r="J949" i="21"/>
  <c r="J950" i="21"/>
  <c r="J951" i="21"/>
  <c r="J952" i="21"/>
  <c r="J953" i="21"/>
  <c r="J954" i="21"/>
  <c r="J955" i="21"/>
  <c r="J956" i="21"/>
  <c r="J957" i="21"/>
  <c r="J958" i="21"/>
  <c r="J959" i="21"/>
  <c r="J960" i="21"/>
  <c r="J961" i="21"/>
  <c r="J962" i="21"/>
  <c r="J963" i="21"/>
  <c r="J964" i="21"/>
  <c r="J965" i="21"/>
  <c r="J966" i="21"/>
  <c r="J967" i="21"/>
  <c r="J968" i="21"/>
  <c r="J969" i="21"/>
  <c r="J970" i="21"/>
  <c r="J971" i="21"/>
  <c r="J972" i="21"/>
  <c r="J973" i="21"/>
  <c r="J974" i="21"/>
  <c r="J975" i="21"/>
  <c r="J976" i="21"/>
  <c r="J977" i="21"/>
  <c r="J978" i="21"/>
  <c r="J979" i="21"/>
  <c r="J980" i="21"/>
  <c r="J981" i="21"/>
  <c r="J982" i="21"/>
  <c r="J983" i="21"/>
  <c r="J984" i="21"/>
  <c r="J985" i="21"/>
  <c r="J986" i="21"/>
  <c r="J987" i="21"/>
  <c r="J988" i="21"/>
  <c r="J989" i="21"/>
  <c r="J990" i="21"/>
  <c r="J991" i="21"/>
  <c r="J992" i="21"/>
  <c r="J993" i="21"/>
  <c r="J994" i="21"/>
  <c r="J995" i="21"/>
  <c r="J996" i="21"/>
  <c r="J997" i="21"/>
  <c r="J998" i="21"/>
  <c r="J999" i="21"/>
  <c r="J1000" i="21"/>
  <c r="J1001" i="21"/>
  <c r="J1002" i="21"/>
  <c r="J1003" i="21"/>
  <c r="J1004" i="21"/>
  <c r="J1005" i="21"/>
  <c r="J1006" i="21"/>
  <c r="J1007" i="21"/>
  <c r="J1008" i="21"/>
  <c r="J1009" i="21"/>
  <c r="J1010" i="21"/>
  <c r="J1011" i="21"/>
  <c r="J1012" i="21"/>
  <c r="J1013" i="21"/>
  <c r="J1014" i="21"/>
  <c r="J1015" i="21"/>
  <c r="J1016" i="21"/>
  <c r="J1017" i="21"/>
  <c r="J1018" i="21"/>
  <c r="J1019" i="21"/>
  <c r="J1020" i="21"/>
  <c r="J1021" i="21"/>
  <c r="J1022" i="21"/>
  <c r="J1023" i="21"/>
  <c r="J1024" i="21"/>
  <c r="J1025" i="21"/>
  <c r="J1026" i="21"/>
  <c r="J1027" i="21"/>
  <c r="J1028" i="21"/>
  <c r="J1029" i="21"/>
  <c r="J1030" i="21"/>
  <c r="J1031" i="21"/>
  <c r="J1032" i="21"/>
  <c r="J1033" i="21"/>
  <c r="J1034" i="21"/>
  <c r="J1035" i="21"/>
  <c r="J1036" i="21"/>
  <c r="J1037" i="21"/>
  <c r="J1038" i="21"/>
  <c r="J1039" i="21"/>
  <c r="J1040" i="21"/>
  <c r="J1041" i="21"/>
  <c r="J1042" i="21"/>
  <c r="J1043" i="21"/>
  <c r="J1044" i="21"/>
  <c r="J1045" i="21"/>
  <c r="J1046" i="21"/>
  <c r="J1047" i="21"/>
  <c r="J1048" i="21"/>
  <c r="J1049" i="21"/>
  <c r="J1050" i="21"/>
  <c r="J1051" i="21"/>
  <c r="J1052" i="21"/>
  <c r="J1053" i="21"/>
  <c r="J1054" i="21"/>
  <c r="J1055" i="21"/>
  <c r="J1056" i="21"/>
  <c r="J1057" i="21"/>
  <c r="J1058" i="21"/>
  <c r="J1059" i="21"/>
  <c r="J1060" i="21"/>
  <c r="J1061" i="21"/>
  <c r="J1062" i="21"/>
  <c r="J1063" i="21"/>
  <c r="J1064" i="21"/>
  <c r="J1065" i="21"/>
  <c r="J1066" i="21"/>
  <c r="J1067" i="21"/>
  <c r="J1068" i="21"/>
  <c r="J1069" i="21"/>
  <c r="J1070" i="21"/>
  <c r="J1071" i="21"/>
  <c r="J1072" i="21"/>
  <c r="J1073" i="21"/>
  <c r="J1074" i="21"/>
  <c r="J1075" i="21"/>
  <c r="J1076" i="21"/>
  <c r="J1077" i="21"/>
  <c r="J1078" i="21"/>
  <c r="J1079" i="21"/>
  <c r="J1080" i="21"/>
  <c r="J1081" i="21"/>
  <c r="J1082" i="21"/>
  <c r="J1083" i="21"/>
  <c r="J1084" i="21"/>
  <c r="J1085" i="21"/>
  <c r="J1086" i="21"/>
  <c r="J1087" i="21"/>
  <c r="J1088" i="21"/>
  <c r="J1089" i="21"/>
  <c r="J1090" i="21"/>
  <c r="J1091" i="21"/>
  <c r="J1092" i="21"/>
  <c r="J1093" i="21"/>
  <c r="J1094" i="21"/>
  <c r="J1095" i="21"/>
  <c r="J1096" i="21"/>
  <c r="J1097" i="21"/>
  <c r="J1098" i="21"/>
  <c r="J1099" i="21"/>
  <c r="J1100" i="21"/>
  <c r="J1101" i="21"/>
  <c r="J1102" i="21"/>
  <c r="J1103" i="21"/>
  <c r="J1104" i="21"/>
  <c r="J1105" i="21"/>
  <c r="J1106" i="21"/>
  <c r="J1107" i="21"/>
  <c r="J1108" i="21"/>
  <c r="J1109" i="21"/>
  <c r="J1110" i="21"/>
  <c r="J1111" i="21"/>
  <c r="J1112" i="21"/>
  <c r="J1113" i="21"/>
  <c r="J1114" i="21"/>
  <c r="J1115" i="21"/>
  <c r="J1116" i="21"/>
  <c r="J1117" i="21"/>
  <c r="J1118" i="21"/>
  <c r="J1119" i="21"/>
  <c r="J1120" i="21"/>
  <c r="J1121" i="21"/>
  <c r="J1122" i="21"/>
  <c r="J1123" i="21"/>
  <c r="J1124" i="21"/>
  <c r="J1125" i="21"/>
  <c r="J1126" i="21"/>
  <c r="J1127" i="21"/>
  <c r="J1128" i="21"/>
  <c r="J1129" i="21"/>
  <c r="J1130" i="21"/>
  <c r="J1131" i="21"/>
  <c r="J1132" i="21"/>
  <c r="J1133" i="21"/>
  <c r="J1134" i="21"/>
  <c r="J1135" i="21"/>
  <c r="J1136" i="21"/>
  <c r="J1137" i="21"/>
  <c r="J1138" i="21"/>
  <c r="J1139" i="21"/>
  <c r="J1140" i="21"/>
  <c r="J1141" i="21"/>
  <c r="J1142" i="21"/>
  <c r="J1143" i="21"/>
  <c r="J1144" i="21"/>
  <c r="J1145" i="21"/>
  <c r="J1146" i="21"/>
  <c r="J1147" i="21"/>
  <c r="J1148" i="21"/>
  <c r="J1149" i="21"/>
  <c r="J1150" i="21"/>
  <c r="J1151" i="21"/>
  <c r="J1152" i="21"/>
  <c r="J1153" i="21"/>
  <c r="J1154" i="21"/>
  <c r="J1155" i="21"/>
  <c r="J1156" i="21"/>
  <c r="J1157" i="21"/>
  <c r="J1158" i="21"/>
  <c r="J1159" i="21"/>
  <c r="J1160" i="21"/>
  <c r="J1161" i="21"/>
  <c r="J1162" i="21"/>
  <c r="J1163" i="21"/>
  <c r="J1164" i="21"/>
  <c r="J1165" i="21"/>
  <c r="J1166" i="21"/>
  <c r="J1167" i="21"/>
  <c r="J1168" i="21"/>
  <c r="J1169" i="21"/>
  <c r="J1170" i="21"/>
  <c r="J1171" i="21"/>
  <c r="J1172" i="21"/>
  <c r="J1173" i="21"/>
  <c r="J1174" i="21"/>
  <c r="J1175" i="21"/>
  <c r="J1176" i="21"/>
  <c r="J1177" i="21"/>
  <c r="J1178" i="21"/>
  <c r="J1179" i="21"/>
  <c r="J1180" i="21"/>
  <c r="J1181" i="21"/>
  <c r="J1182" i="21"/>
  <c r="J1183" i="21"/>
  <c r="J1184" i="21"/>
  <c r="J1185" i="21"/>
  <c r="J1186" i="21"/>
  <c r="J1187" i="21"/>
  <c r="J1188" i="21"/>
  <c r="J1189" i="21"/>
  <c r="J1190" i="21"/>
  <c r="J1191" i="21"/>
  <c r="J1192" i="21"/>
  <c r="J1193" i="21"/>
  <c r="J1194" i="21"/>
  <c r="J1195" i="21"/>
  <c r="J1196" i="21"/>
  <c r="J1197" i="21"/>
  <c r="J1198" i="21"/>
  <c r="J1199" i="21"/>
  <c r="J1200" i="21"/>
  <c r="J1201" i="21"/>
  <c r="J1202" i="21"/>
  <c r="J1203" i="21"/>
  <c r="J1204" i="21"/>
  <c r="J1205" i="21"/>
  <c r="J1206" i="21"/>
  <c r="J1207" i="21"/>
  <c r="J1208" i="21"/>
  <c r="J1209" i="21"/>
  <c r="J1210" i="21"/>
  <c r="J1211" i="21"/>
  <c r="J1212" i="21"/>
  <c r="J1213" i="21"/>
  <c r="J1214" i="21"/>
  <c r="J1215" i="21"/>
  <c r="J1216" i="21"/>
  <c r="J1217" i="21"/>
  <c r="J1218" i="21"/>
  <c r="J1219" i="21"/>
  <c r="J1220" i="21"/>
  <c r="J1221" i="21"/>
  <c r="J1222" i="21"/>
  <c r="J1223" i="21"/>
  <c r="J1224" i="21"/>
  <c r="J1225" i="21"/>
  <c r="J1226" i="21"/>
  <c r="J1227" i="21"/>
  <c r="J1228" i="21"/>
  <c r="J1229" i="21"/>
  <c r="J1230" i="21"/>
  <c r="J1231" i="21"/>
  <c r="J1232" i="21"/>
  <c r="J1233" i="21"/>
  <c r="J1234" i="21"/>
  <c r="J1235" i="21"/>
  <c r="J1236" i="21"/>
  <c r="J1237" i="21"/>
  <c r="J1238" i="21"/>
  <c r="J1239" i="21"/>
  <c r="J1240" i="21"/>
  <c r="J1241" i="21"/>
  <c r="J1242" i="21"/>
  <c r="J1243" i="21"/>
  <c r="J1244" i="21"/>
  <c r="J1245" i="21"/>
  <c r="J1246" i="21"/>
  <c r="J1247" i="21"/>
  <c r="J1248" i="21"/>
  <c r="J1249" i="21"/>
  <c r="J1250" i="21"/>
  <c r="J1251" i="21"/>
  <c r="J1252" i="21"/>
  <c r="J1253" i="21"/>
  <c r="J1254" i="21"/>
  <c r="J1255" i="21"/>
  <c r="J1256" i="21"/>
  <c r="J1257" i="21"/>
  <c r="J1258" i="21"/>
  <c r="J1259" i="21"/>
  <c r="J1260" i="21"/>
  <c r="J1261" i="21"/>
  <c r="J1262" i="21"/>
  <c r="J1263" i="21"/>
  <c r="J1264" i="21"/>
  <c r="J1265" i="21"/>
  <c r="J1266" i="21"/>
  <c r="J1267" i="21"/>
  <c r="J1268" i="21"/>
  <c r="J1269" i="21"/>
  <c r="J1270" i="21"/>
  <c r="J1271" i="21"/>
  <c r="J1272" i="21"/>
  <c r="J1273" i="21"/>
  <c r="J1274" i="21"/>
  <c r="J1275" i="21"/>
  <c r="J1276" i="21"/>
  <c r="J1277" i="21"/>
  <c r="J1278" i="21"/>
  <c r="J1279" i="21"/>
  <c r="J1280" i="21"/>
  <c r="J1281" i="21"/>
  <c r="J1282" i="21"/>
  <c r="J1283" i="21"/>
  <c r="J1284" i="21"/>
  <c r="J1285" i="21"/>
  <c r="J1286" i="21"/>
  <c r="J1287" i="21"/>
  <c r="J1288" i="21"/>
  <c r="J1289" i="21"/>
  <c r="J1290" i="21"/>
  <c r="J1291" i="21"/>
  <c r="J1292" i="21"/>
  <c r="J1293" i="21"/>
  <c r="J1294" i="21"/>
  <c r="J1295" i="21"/>
  <c r="J1296" i="21"/>
  <c r="J1297" i="21"/>
  <c r="J1298" i="21"/>
  <c r="J1299" i="21"/>
  <c r="J1300" i="21"/>
  <c r="J1301" i="21"/>
  <c r="J1302" i="21"/>
  <c r="J1303" i="21"/>
  <c r="J1304" i="21"/>
  <c r="J1305" i="21"/>
  <c r="J1306" i="21"/>
  <c r="J1307" i="21"/>
  <c r="J1308" i="21"/>
  <c r="J1309" i="21"/>
  <c r="J1310" i="21"/>
  <c r="J1311" i="21"/>
  <c r="J1312" i="21"/>
  <c r="J1313" i="21"/>
  <c r="J179" i="21"/>
  <c r="J180" i="21"/>
  <c r="J181" i="21"/>
  <c r="J182" i="21"/>
  <c r="J183" i="21"/>
  <c r="J178" i="21"/>
  <c r="G29" i="21" l="1"/>
  <c r="I32" i="21"/>
  <c r="I31" i="21" s="1"/>
  <c r="G33" i="21"/>
  <c r="I33" i="21"/>
  <c r="G35" i="21"/>
  <c r="G32" i="21" s="1"/>
  <c r="G31" i="21" s="1"/>
  <c r="G41" i="21"/>
  <c r="G40" i="21" s="1"/>
  <c r="G39" i="21" s="1"/>
  <c r="G38" i="21" s="1"/>
  <c r="G37" i="21" s="1"/>
  <c r="I41" i="21"/>
  <c r="G43" i="21"/>
  <c r="I43" i="21"/>
  <c r="I40" i="21" s="1"/>
  <c r="I39" i="21" s="1"/>
  <c r="I38" i="21" s="1"/>
  <c r="I37" i="21" s="1"/>
  <c r="G49" i="21"/>
  <c r="G48" i="21" s="1"/>
  <c r="G47" i="21" s="1"/>
  <c r="G46" i="21" s="1"/>
  <c r="G45" i="21" s="1"/>
  <c r="I49" i="21"/>
  <c r="G51" i="21"/>
  <c r="I51" i="21"/>
  <c r="I48" i="21" s="1"/>
  <c r="I47" i="21" s="1"/>
  <c r="I46" i="21" s="1"/>
  <c r="I45" i="21" s="1"/>
  <c r="I54" i="21"/>
  <c r="I53" i="21" s="1"/>
  <c r="I55" i="21"/>
  <c r="G57" i="21"/>
  <c r="G56" i="21" s="1"/>
  <c r="G55" i="21" s="1"/>
  <c r="G54" i="21" s="1"/>
  <c r="G53" i="21" s="1"/>
  <c r="I57" i="21"/>
  <c r="G59" i="21"/>
  <c r="I59" i="21"/>
  <c r="I63" i="21"/>
  <c r="I62" i="21" s="1"/>
  <c r="I61" i="21" s="1"/>
  <c r="G65" i="21"/>
  <c r="G64" i="21" s="1"/>
  <c r="G63" i="21" s="1"/>
  <c r="G62" i="21" s="1"/>
  <c r="G61" i="21" s="1"/>
  <c r="G67" i="21"/>
  <c r="G73" i="21"/>
  <c r="G72" i="21" s="1"/>
  <c r="G71" i="21" s="1"/>
  <c r="G70" i="21" s="1"/>
  <c r="G69" i="21" s="1"/>
  <c r="G75" i="21"/>
  <c r="G78" i="21"/>
  <c r="G77" i="21" s="1"/>
  <c r="G80" i="21"/>
  <c r="G81" i="21"/>
  <c r="G83" i="21"/>
  <c r="G98" i="21"/>
  <c r="G97" i="21" s="1"/>
  <c r="G96" i="21" s="1"/>
  <c r="G95" i="21" s="1"/>
  <c r="G94" i="21" s="1"/>
  <c r="I137" i="21"/>
  <c r="G140" i="21"/>
  <c r="G139" i="21" s="1"/>
  <c r="G138" i="21" s="1"/>
  <c r="G137" i="21" s="1"/>
  <c r="G141" i="21"/>
  <c r="G142" i="21"/>
  <c r="G192" i="21"/>
  <c r="G191" i="21" s="1"/>
  <c r="G190" i="21" s="1"/>
  <c r="G189" i="21" s="1"/>
  <c r="G183" i="21" s="1"/>
  <c r="G308" i="21"/>
  <c r="G358" i="21"/>
  <c r="I358" i="21"/>
  <c r="I308" i="21" s="1"/>
  <c r="G518" i="21"/>
  <c r="I518" i="21"/>
  <c r="G571" i="21"/>
  <c r="G570" i="21" s="1"/>
  <c r="G569" i="21" s="1"/>
  <c r="G568" i="21" s="1"/>
  <c r="G567" i="21" s="1"/>
  <c r="G566" i="21" s="1"/>
  <c r="G565" i="21" s="1"/>
  <c r="G564" i="21" s="1"/>
  <c r="G563" i="21" s="1"/>
  <c r="G562" i="21" s="1"/>
  <c r="G561" i="21" s="1"/>
  <c r="G560" i="21" s="1"/>
  <c r="G559" i="21" s="1"/>
  <c r="G558" i="21" s="1"/>
  <c r="G557" i="21" s="1"/>
  <c r="G556" i="21" s="1"/>
  <c r="G555" i="21" s="1"/>
  <c r="G554" i="21" s="1"/>
  <c r="G553" i="21" s="1"/>
  <c r="G552" i="21" s="1"/>
  <c r="G551" i="21" s="1"/>
  <c r="G550" i="21" s="1"/>
  <c r="G549" i="21" s="1"/>
  <c r="G572" i="21"/>
  <c r="G855" i="21"/>
  <c r="G900" i="21"/>
  <c r="G902" i="21"/>
  <c r="G899" i="21" s="1"/>
  <c r="G898" i="21" s="1"/>
  <c r="G897" i="21" s="1"/>
  <c r="G896" i="21" s="1"/>
  <c r="G895" i="21" s="1"/>
  <c r="G905" i="21"/>
  <c r="G906" i="21"/>
  <c r="I906" i="21"/>
  <c r="I905" i="21" s="1"/>
  <c r="G909" i="21"/>
  <c r="G910" i="21"/>
  <c r="I910" i="21"/>
  <c r="I909" i="21" s="1"/>
  <c r="G913" i="21"/>
  <c r="G914" i="21"/>
  <c r="I914" i="21"/>
  <c r="I913" i="21" s="1"/>
  <c r="G916" i="21"/>
  <c r="G917" i="21"/>
  <c r="I917" i="21"/>
  <c r="I916" i="21" s="1"/>
  <c r="I920" i="21"/>
  <c r="I919" i="21" s="1"/>
  <c r="G921" i="21"/>
  <c r="G920" i="21" s="1"/>
  <c r="G919" i="21" s="1"/>
  <c r="I921" i="21"/>
  <c r="G925" i="21"/>
  <c r="I925" i="21"/>
  <c r="I924" i="21" s="1"/>
  <c r="G927" i="21"/>
  <c r="G924" i="21" s="1"/>
  <c r="G923" i="21" s="1"/>
  <c r="I927" i="21"/>
  <c r="G930" i="21"/>
  <c r="I931" i="21"/>
  <c r="I930" i="21" s="1"/>
  <c r="I935" i="21"/>
  <c r="G936" i="21"/>
  <c r="G935" i="21" s="1"/>
  <c r="G1123" i="21"/>
  <c r="I1123" i="21"/>
  <c r="I1115" i="21" s="1"/>
  <c r="G1152" i="21"/>
  <c r="G1115" i="21" s="1"/>
  <c r="I1152" i="21"/>
  <c r="I898" i="21" l="1"/>
  <c r="I897" i="21" s="1"/>
  <c r="I896" i="21" s="1"/>
  <c r="I895" i="21" s="1"/>
  <c r="I854" i="21" s="1"/>
  <c r="I923" i="21"/>
  <c r="I28" i="21"/>
  <c r="I6" i="21" s="1"/>
  <c r="G28" i="21"/>
  <c r="G6" i="21" s="1"/>
  <c r="G854" i="21"/>
  <c r="M5" i="12"/>
  <c r="M6" i="12" l="1"/>
  <c r="E99" i="19" l="1"/>
  <c r="E97" i="19"/>
  <c r="E96" i="19"/>
  <c r="E95" i="19"/>
  <c r="D93" i="19"/>
  <c r="E93" i="19" s="1"/>
  <c r="C93" i="19"/>
  <c r="D91" i="19"/>
  <c r="C91" i="19"/>
  <c r="E90" i="19"/>
  <c r="E89" i="19"/>
  <c r="E88" i="19"/>
  <c r="E87" i="19"/>
  <c r="E86" i="19"/>
  <c r="E85" i="19"/>
  <c r="D84" i="19"/>
  <c r="E84" i="19" s="1"/>
  <c r="C84" i="19"/>
  <c r="C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D57" i="19"/>
  <c r="C57" i="19"/>
  <c r="E56" i="19"/>
  <c r="E55" i="19"/>
  <c r="E54" i="19"/>
  <c r="E53" i="19"/>
  <c r="E52" i="19"/>
  <c r="E51" i="19"/>
  <c r="D50" i="19"/>
  <c r="E50" i="19" s="1"/>
  <c r="C50" i="19"/>
  <c r="E49" i="19"/>
  <c r="E48" i="19"/>
  <c r="E47" i="19"/>
  <c r="E46" i="19"/>
  <c r="E45" i="19"/>
  <c r="D45" i="19"/>
  <c r="C45" i="19"/>
  <c r="E44" i="19"/>
  <c r="E43" i="19"/>
  <c r="D43" i="19"/>
  <c r="C43" i="19"/>
  <c r="E42" i="19"/>
  <c r="E41" i="19"/>
  <c r="D41" i="19"/>
  <c r="C41" i="19"/>
  <c r="E40" i="19"/>
  <c r="E39" i="19"/>
  <c r="E38" i="19"/>
  <c r="D37" i="19"/>
  <c r="D29" i="19" s="1"/>
  <c r="C37" i="19"/>
  <c r="C29" i="19" s="1"/>
  <c r="E36" i="19"/>
  <c r="E35" i="19"/>
  <c r="E34" i="19"/>
  <c r="E33" i="19"/>
  <c r="E32" i="19"/>
  <c r="E31" i="19"/>
  <c r="E27" i="19"/>
  <c r="E26" i="19"/>
  <c r="E25" i="19"/>
  <c r="D25" i="19"/>
  <c r="C25" i="19"/>
  <c r="E24" i="19"/>
  <c r="E23" i="19"/>
  <c r="D22" i="19"/>
  <c r="E22" i="19" s="1"/>
  <c r="C22" i="19"/>
  <c r="E21" i="19"/>
  <c r="D20" i="19"/>
  <c r="E20" i="19" s="1"/>
  <c r="C20" i="19"/>
  <c r="E19" i="19"/>
  <c r="E18" i="19"/>
  <c r="E17" i="19"/>
  <c r="E16" i="19"/>
  <c r="E15" i="19"/>
  <c r="D15" i="19"/>
  <c r="C15" i="19"/>
  <c r="E14" i="19"/>
  <c r="E13" i="19"/>
  <c r="D13" i="19"/>
  <c r="C13" i="19"/>
  <c r="E12" i="19"/>
  <c r="E11" i="19"/>
  <c r="D11" i="19"/>
  <c r="C11" i="19"/>
  <c r="C10" i="19" s="1"/>
  <c r="C100" i="19" s="1"/>
  <c r="D10" i="19" l="1"/>
  <c r="E29" i="19"/>
  <c r="E37" i="19"/>
  <c r="D82" i="19"/>
  <c r="E82" i="19" s="1"/>
  <c r="M22" i="18"/>
  <c r="K22" i="18"/>
  <c r="M15" i="18"/>
  <c r="K15" i="18"/>
  <c r="E10" i="19" l="1"/>
  <c r="D100" i="19"/>
  <c r="E100" i="19" s="1"/>
  <c r="E1042" i="17"/>
  <c r="F1042" i="17" s="1"/>
  <c r="E986" i="17"/>
  <c r="D986" i="17"/>
  <c r="E976" i="17"/>
  <c r="E975" i="17"/>
  <c r="E799" i="17"/>
  <c r="E798" i="17"/>
  <c r="E444" i="17"/>
  <c r="E443" i="17"/>
  <c r="E303" i="17"/>
  <c r="E302" i="17"/>
  <c r="E283" i="17"/>
  <c r="E175" i="17"/>
  <c r="E174" i="17"/>
  <c r="E173" i="17"/>
  <c r="E85" i="17"/>
  <c r="N54" i="14" l="1"/>
  <c r="N48" i="14"/>
  <c r="C29" i="14"/>
  <c r="C24" i="14"/>
  <c r="B23" i="14"/>
  <c r="C23" i="14" s="1"/>
  <c r="C22" i="14"/>
  <c r="B21" i="14"/>
  <c r="C21" i="14" s="1"/>
  <c r="B20" i="14"/>
  <c r="C20" i="14" s="1"/>
  <c r="C19" i="14"/>
  <c r="B19" i="14"/>
  <c r="B18" i="14"/>
  <c r="C18" i="14" s="1"/>
  <c r="C17" i="14"/>
  <c r="C16" i="14"/>
  <c r="B15" i="14"/>
  <c r="C15" i="14" s="1"/>
  <c r="C14" i="14"/>
  <c r="C13" i="14"/>
  <c r="B12" i="14"/>
  <c r="C12" i="14" s="1"/>
  <c r="C11" i="14"/>
  <c r="B10" i="14" l="1"/>
  <c r="C10" i="14" l="1"/>
  <c r="B59" i="14"/>
  <c r="C59" i="14" s="1"/>
  <c r="M26" i="12" l="1"/>
  <c r="L24" i="12"/>
  <c r="L23" i="12" s="1"/>
  <c r="L22" i="12" s="1"/>
  <c r="M22" i="12"/>
  <c r="M7" i="12" s="1"/>
  <c r="K21" i="12"/>
  <c r="J21" i="12"/>
  <c r="J20" i="12"/>
  <c r="J19" i="12" s="1"/>
  <c r="K17" i="12"/>
  <c r="J17" i="12"/>
  <c r="L16" i="12"/>
  <c r="L15" i="12" s="1"/>
  <c r="L14" i="12" s="1"/>
  <c r="L26" i="12" s="1"/>
  <c r="J16" i="12"/>
  <c r="K16" i="12" s="1"/>
  <c r="L12" i="12"/>
  <c r="L11" i="12" s="1"/>
  <c r="L8" i="12" s="1"/>
  <c r="J12" i="12"/>
  <c r="K12" i="12" s="1"/>
  <c r="K10" i="12"/>
  <c r="J10" i="12"/>
  <c r="L9" i="12"/>
  <c r="J9" i="12"/>
  <c r="K9" i="12" s="1"/>
  <c r="M8" i="12"/>
  <c r="J5" i="12"/>
  <c r="J6" i="12" s="1"/>
  <c r="K6" i="12" s="1"/>
  <c r="L7" i="12" l="1"/>
  <c r="K19" i="12"/>
  <c r="J18" i="12"/>
  <c r="K18" i="12" s="1"/>
  <c r="J8" i="12"/>
  <c r="K5" i="12"/>
  <c r="J11" i="12"/>
  <c r="K11" i="12" s="1"/>
  <c r="J15" i="12"/>
  <c r="K20" i="12"/>
  <c r="K8" i="12" l="1"/>
  <c r="K15" i="12"/>
  <c r="J14" i="12"/>
  <c r="K14" i="12" l="1"/>
  <c r="J13" i="12"/>
  <c r="K13" i="12" l="1"/>
  <c r="J26" i="12"/>
  <c r="K26" i="12" s="1"/>
  <c r="J7" i="12"/>
  <c r="K7" i="12" s="1"/>
</calcChain>
</file>

<file path=xl/sharedStrings.xml><?xml version="1.0" encoding="utf-8"?>
<sst xmlns="http://schemas.openxmlformats.org/spreadsheetml/2006/main" count="15335" uniqueCount="1592">
  <si>
    <t>Исполнение расходов бюджета городского округа Мытищи за 2020 год по разделам, подразделам, целевым статьям (муниципальным программам городского округа Мытищи и непрограммным направлениям деятельности), группам и подгруппам видов расходов классификации расходов бюджетов</t>
  </si>
  <si>
    <t>(тыс.руб.)</t>
  </si>
  <si>
    <t>Наименование КБК</t>
  </si>
  <si>
    <t>РЗ</t>
  </si>
  <si>
    <t>ПР</t>
  </si>
  <si>
    <t>КЦСР</t>
  </si>
  <si>
    <t>КВР</t>
  </si>
  <si>
    <t>План</t>
  </si>
  <si>
    <t>Исполнение на 01.01.2021</t>
  </si>
  <si>
    <t>% исполнения</t>
  </si>
  <si>
    <t>Всего</t>
  </si>
  <si>
    <t>в том числе за счет субвенций из бюджетов других уровней  для осуществления отдельных государственных полномочий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</si>
  <si>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</si>
  <si>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</si>
  <si>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</si>
  <si>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</si>
  <si>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</si>
  <si>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</si>
  <si>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</si>
  <si>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</si>
  <si>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</si>
  <si>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</si>
  <si>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</si>
  <si>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</si>
  <si>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</si>
  <si>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</si>
  <si>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 государственных (муниципальных) органов</t>
  </si>
  <si>
    <t>120</t>
  </si>
  <si>
    <t>Непрограммные расходы</t>
  </si>
  <si>
    <t>9900000000</t>
  </si>
  <si>
    <t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</t>
  </si>
  <si>
    <t>990005549F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</si>
  <si>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</si>
  <si>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</si>
  <si>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</si>
  <si>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</si>
  <si>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</si>
  <si>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</si>
  <si>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</si>
  <si>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</si>
  <si>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</si>
  <si>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</si>
  <si>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</si>
  <si>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</si>
  <si>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</si>
  <si>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</si>
  <si>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"Культура"</t>
  </si>
  <si>
    <t>0200000000</t>
  </si>
  <si>
    <t>Подпрограмма "Развитие архивного дела"</t>
  </si>
  <si>
    <t>0270000000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</si>
  <si>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</si>
  <si>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</si>
  <si>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</si>
  <si>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0270260690</t>
  </si>
  <si>
    <t>Муниципальная программа "Образование"</t>
  </si>
  <si>
    <t>0300000000</t>
  </si>
  <si>
    <t>Подпрограмма "Общее образование"</t>
  </si>
  <si>
    <t>0320000000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</si>
  <si>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</si>
  <si>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</si>
  <si>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</si>
  <si>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0320360680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</si>
  <si>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</si>
  <si>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</si>
  <si>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</si>
  <si>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</si>
  <si>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</si>
  <si>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</si>
  <si>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Обеспечение предоставления гражданам субсидий на оплату жилого помещения и коммунальных услуг</t>
  </si>
  <si>
    <t>0410361420</t>
  </si>
  <si>
    <t>Муниципальная программа "Развитие сельского хозяйства"</t>
  </si>
  <si>
    <t>0600000000</t>
  </si>
  <si>
    <t>Подпрограмма "Обеспечение эпизоотического и ветеринарно-санитарного благополучия"</t>
  </si>
  <si>
    <t>0640000000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</si>
  <si>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</si>
  <si>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0640100000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</si>
  <si>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</si>
  <si>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0640160870</t>
  </si>
  <si>
    <t>Муниципальная программа "Жилище"</t>
  </si>
  <si>
    <t>0900000000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</si>
  <si>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</si>
  <si>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0910000000</t>
  </si>
  <si>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</si>
  <si>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</si>
  <si>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</si>
  <si>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0910760710</t>
  </si>
  <si>
    <t>Муниципальная программа "Развитие инженерной инфраструктуры и энергоэффективности"</t>
  </si>
  <si>
    <t>1000000000</t>
  </si>
  <si>
    <t>1080000000</t>
  </si>
  <si>
    <t>1080100000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</si>
  <si>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</si>
  <si>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1080162670</t>
  </si>
  <si>
    <t>Подпрограмма "Развитие имущественного комплекса"</t>
  </si>
  <si>
    <t>1210000000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</si>
  <si>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</si>
  <si>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</si>
  <si>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</si>
  <si>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</si>
  <si>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Обеспечение деятельности администрации</t>
  </si>
  <si>
    <t>1250100120</t>
  </si>
  <si>
    <t>Иные бюджетные ассигнования</t>
  </si>
  <si>
    <t>800</t>
  </si>
  <si>
    <t>Уплата налогов, сборов и иных платежей</t>
  </si>
  <si>
    <t>850</t>
  </si>
  <si>
    <t>Муниципальная программа "Архитектура и градостроительство"</t>
  </si>
  <si>
    <t>1600000000</t>
  </si>
  <si>
    <t>Подпрограмма "Реализация политики пространственного развития"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</si>
  <si>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</si>
  <si>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самоуправления"</t>
  </si>
  <si>
    <t>1620300000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</si>
  <si>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</si>
  <si>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1620360700</t>
  </si>
  <si>
    <t>Реализация государственных функций, связанных с общегосударственным управлением</t>
  </si>
  <si>
    <t>9900000100</t>
  </si>
  <si>
    <t>Социальное обеспечение и иные выплаты населению</t>
  </si>
  <si>
    <t>300</t>
  </si>
  <si>
    <t>Публичные нормативные выплаты гражданам несоциального характера</t>
  </si>
  <si>
    <t>330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</si>
  <si>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</si>
  <si>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</si>
  <si>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финансового органа</t>
  </si>
  <si>
    <t>1250100160</t>
  </si>
  <si>
    <t>Обеспечение деятельности контрольно-счетной палаты</t>
  </si>
  <si>
    <t>9500000150</t>
  </si>
  <si>
    <t>Обеспечение деятельности контрольно-счетной палаты. Заместитель председателя контрольно-счетной палаты.</t>
  </si>
  <si>
    <t>950000015Щ</t>
  </si>
  <si>
    <t>Резервные фонды</t>
  </si>
  <si>
    <t>11</t>
  </si>
  <si>
    <t>Резервный фонд администрации</t>
  </si>
  <si>
    <t>9900000060</t>
  </si>
  <si>
    <t>Резервные средства</t>
  </si>
  <si>
    <t>870</t>
  </si>
  <si>
    <t>Резервный фонд на предупреждение и ликвидацию чрезвычайных ситуаций и последствий стихийных бедствий</t>
  </si>
  <si>
    <t>9900000070</t>
  </si>
  <si>
    <t>Другие общегосударственные вопросы</t>
  </si>
  <si>
    <t>13</t>
  </si>
  <si>
    <t>Подпрограмма "Дошкольное образование"</t>
  </si>
  <si>
    <t>0310000000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</si>
  <si>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</si>
  <si>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0310200000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</si>
  <si>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</si>
  <si>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0310262140</t>
  </si>
  <si>
    <t>Расходы на выплаты персоналу казенных учреждений</t>
  </si>
  <si>
    <t>110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</si>
  <si>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</si>
  <si>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</si>
  <si>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округа. Расходы на УГИО</t>
  </si>
  <si>
    <t>121020017С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</si>
  <si>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</si>
  <si>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</si>
  <si>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</si>
  <si>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</si>
  <si>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1210700000</t>
  </si>
  <si>
    <t>Обеспечение деятельности органов местного самоуправления</t>
  </si>
  <si>
    <t>1210700130</t>
  </si>
  <si>
    <t>Взносы в общественные организации</t>
  </si>
  <si>
    <t>1250100870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</si>
  <si>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образования. Расходы на МКУ "ЦБ "ГОМ"</t>
  </si>
  <si>
    <t>125010607Б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</si>
  <si>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 Расходы на МКУ "УДОМС"</t>
  </si>
  <si>
    <t>125010609А</t>
  </si>
  <si>
    <t>Социальные выплаты гражданам, кроме публичных нормативных социальных выплат</t>
  </si>
  <si>
    <t>320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</si>
  <si>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Расходы на МКУ Управление в сфере закупок для муниципальных нужд</t>
  </si>
  <si>
    <t>125010609Н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</si>
  <si>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</si>
  <si>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</si>
  <si>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</si>
  <si>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1310000000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</si>
  <si>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</si>
  <si>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</si>
  <si>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</si>
  <si>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</si>
  <si>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</si>
  <si>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</si>
  <si>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</si>
  <si>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</si>
  <si>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1350451200</t>
  </si>
  <si>
    <t>Муниципальная программа "Цифровое муниципальное образование"</t>
  </si>
  <si>
    <t>1500000000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</si>
  <si>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</si>
  <si>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1510000000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</si>
  <si>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</si>
  <si>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</si>
  <si>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услуг. 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</si>
  <si>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151020619Ц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</si>
  <si>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услуг. 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</si>
  <si>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15102S065Ц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</si>
  <si>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области. 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услуг.</t>
  </si>
  <si>
    <t>15102S072Ц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</si>
  <si>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</si>
  <si>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1510300000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</si>
  <si>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услуг. 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услуг.</t>
  </si>
  <si>
    <t>15103S086Ц</t>
  </si>
  <si>
    <t>1640000000</t>
  </si>
  <si>
    <t>1640100000</t>
  </si>
  <si>
    <t>1640100130</t>
  </si>
  <si>
    <t>Расходы на обеспечение деятельности (оказание услуг) муниципальных учреждений в сфере архитектуры и градостроительства.  Расходы на УГИО</t>
  </si>
  <si>
    <t>164010601С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</si>
  <si>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</si>
  <si>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</si>
  <si>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Исполнение судебных актов</t>
  </si>
  <si>
    <t>830</t>
  </si>
  <si>
    <t>Оплата исполнительных листов, судебных издержек</t>
  </si>
  <si>
    <t>9900000080</t>
  </si>
  <si>
    <t>Иные расходы</t>
  </si>
  <si>
    <t>9900004000</t>
  </si>
  <si>
    <t>Иные выплаты населению</t>
  </si>
  <si>
    <t>360</t>
  </si>
  <si>
    <t>Субсидии некоммерческим организациям (за исключением государственных (муниципальных) учреждений)</t>
  </si>
  <si>
    <t>630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</si>
  <si>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</si>
  <si>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</si>
  <si>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</si>
  <si>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</si>
  <si>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</si>
  <si>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</si>
  <si>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0820000000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</si>
  <si>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</si>
  <si>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</si>
  <si>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</si>
  <si>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0820200730</t>
  </si>
  <si>
    <t>Осуществление мероприятий по обеспечению безопасности людей на водных объектах, охране их жизни и здоровья. Расходы на "Леспаркхоз"</t>
  </si>
  <si>
    <t>082020073L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</si>
  <si>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</si>
  <si>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</si>
  <si>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</si>
  <si>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</si>
  <si>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</si>
  <si>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</si>
  <si>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</si>
  <si>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</si>
  <si>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безопасности"</t>
  </si>
  <si>
    <t>0840100000</t>
  </si>
  <si>
    <t>Обеспечение первичных мер пожарной безопасности в границах городского округа. Расходы на МКУ "ТУ "Пироговский"</t>
  </si>
  <si>
    <t>084010036W</t>
  </si>
  <si>
    <t>Обеспечение первичных мер пожарной безопасности в границах городского округа. Расходы на МКУ "ТУ "Мытищинское"</t>
  </si>
  <si>
    <t>084010036М</t>
  </si>
  <si>
    <t>Обеспечение первичных мер пожарной безопасности в границах городского округа. Расходы на МАУ "ТВ Мытищи"</t>
  </si>
  <si>
    <t>084010036Т</t>
  </si>
  <si>
    <t>Субсидии автономным учреждениям</t>
  </si>
  <si>
    <t>620</t>
  </si>
  <si>
    <t>Обеспечение первичных мер пожарной безопасности в границах городского округа. Расходы на МКУ "ТУ Федоскино"</t>
  </si>
  <si>
    <t>084010036Ф</t>
  </si>
  <si>
    <t>0860000000</t>
  </si>
  <si>
    <t>0860100000</t>
  </si>
  <si>
    <t>Содержание и развитие муниципальных экстренных оперативных служб. Расходы на МКУ "Центр Гражданской Защиты ГОМ"</t>
  </si>
  <si>
    <t>086010102Е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</si>
  <si>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</si>
  <si>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</si>
  <si>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</si>
  <si>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</si>
  <si>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людей"</t>
  </si>
  <si>
    <t>0810100000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</si>
  <si>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</si>
  <si>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0810100320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</si>
  <si>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угроз. Расходы на МКУ "ТУ "Пироговский"</t>
  </si>
  <si>
    <t>081010032W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</si>
  <si>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угроз. Расходы на МАУ "ТВ Мытищи"</t>
  </si>
  <si>
    <t>081010032Т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</si>
  <si>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</si>
  <si>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0810300000</t>
  </si>
  <si>
    <t>Реализация мероприятий по обеспечению общественного порядка и общественной безопасности. Расходы на МАУ "ТВ Мытищи"</t>
  </si>
  <si>
    <t>081030098Т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</si>
  <si>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</si>
  <si>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</si>
  <si>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</si>
  <si>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</si>
  <si>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Осуществление мероприятий в сфере профилактики правонарушений. Расходы на МАУ "ТВ Мытищи"</t>
  </si>
  <si>
    <t>081040090Т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</si>
  <si>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области"</t>
  </si>
  <si>
    <t>0810500000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</si>
  <si>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веществ. Расходы на МАУ "ТВ "Мытищи"</t>
  </si>
  <si>
    <t>081050099Т</t>
  </si>
  <si>
    <t>НАЦИОНАЛЬНАЯ ЭКОНОМИКА</t>
  </si>
  <si>
    <t>Общеэкономические вопросы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</si>
  <si>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</si>
  <si>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</si>
  <si>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Основное мероприятие "Обеспечение функций театрально-концертных учреждений"</t>
  </si>
  <si>
    <t>0240100000</t>
  </si>
  <si>
    <t>Мероприятия в сфере культуры</t>
  </si>
  <si>
    <t>0240100500</t>
  </si>
  <si>
    <t>Премии и гранты</t>
  </si>
  <si>
    <t>350</t>
  </si>
  <si>
    <t>Мероприятия в сфере культуры. Расходы на МАУ "ТВ "Мытищи"</t>
  </si>
  <si>
    <t>024010050Т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</si>
  <si>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</si>
  <si>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</si>
  <si>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</si>
  <si>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</si>
  <si>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</si>
  <si>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</si>
  <si>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Организация и осуществление мероприятий по работе с детьми и молодежью в городском округе. Расходы на "Леспаркхоз"</t>
  </si>
  <si>
    <t>134010077L</t>
  </si>
  <si>
    <t>Организация и осуществление мероприятий по работе с детьми и молодежью в городском округе. Расходы на МКУ "ТУ "Пироговский"</t>
  </si>
  <si>
    <t>134010077W</t>
  </si>
  <si>
    <t>Организация и осуществление мероприятий по работе с детьми и молодежью в городском округе. Расходы на МКУ "ТУ "Федоскино"</t>
  </si>
  <si>
    <t>134010077Z</t>
  </si>
  <si>
    <t>Организация и осуществление мероприятий по работе с детьми и молодежью в городском округе. Расходы на МКУ "УДОМС"</t>
  </si>
  <si>
    <t>134010077А</t>
  </si>
  <si>
    <t>Организация и осуществление мероприятий по работе с детьми и молодежью в городском округе.Расходы на МКУ "ТУ "Мытищинское"</t>
  </si>
  <si>
    <t>134010077М</t>
  </si>
  <si>
    <t>Организация и осуществление мероприятий по работе с детьми и молодежью в городском округе. Расходы на МКУ Управление в сфере закупок для муниципальных нужд</t>
  </si>
  <si>
    <t>134010077Н</t>
  </si>
  <si>
    <t>Организация и осуществление мероприятий по работе с детьми и молодежью в городском округе. Расходы на МБУ "ЦКТ"</t>
  </si>
  <si>
    <t>134010077У</t>
  </si>
  <si>
    <t>Организация и осуществление мероприятий по работе с детьми и молодежью в городском округе. Расходы на МБУ "МФЦ"</t>
  </si>
  <si>
    <t>134010077Ц</t>
  </si>
  <si>
    <t>Сельское хозяйство и рыболовство</t>
  </si>
  <si>
    <t>05</t>
  </si>
  <si>
    <t>Подпрограмма "Развитие мелиорации земель сельскохозяйственного назначения"</t>
  </si>
  <si>
    <t>0620000000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</si>
  <si>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</si>
  <si>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</si>
  <si>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</si>
  <si>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</si>
  <si>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 за счет средств местного бюджета</t>
  </si>
  <si>
    <t>0640170870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</si>
  <si>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</si>
  <si>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</si>
  <si>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</si>
  <si>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</si>
  <si>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</si>
  <si>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</si>
  <si>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</si>
  <si>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</si>
  <si>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</si>
  <si>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</si>
  <si>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 за счет средств местного бюджета</t>
  </si>
  <si>
    <t>1410271570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</si>
  <si>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</si>
  <si>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</si>
  <si>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</si>
  <si>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"Доступная среда"</t>
  </si>
  <si>
    <t>0420000000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</si>
  <si>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</si>
  <si>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0420200000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</si>
  <si>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бюджета. Расходы на МБУ Гаражавтострой</t>
  </si>
  <si>
    <t>042027156Г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</si>
  <si>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бюджета. Расходы на МКУ "УКС "ЖКХ"</t>
  </si>
  <si>
    <t>042027156К</t>
  </si>
  <si>
    <t>Реализация мероприятий по обеспечению доступности приоритетных объектов и услуг в приоритетных соц.сферах жизнедеятельности инвалидов и других маломобильных групп населения за счет средств местного бюджета. Расходы на "Леспаркхоз"</t>
  </si>
  <si>
    <t>042027156Л</t>
  </si>
  <si>
    <t>Подпрограмма "Дороги Подмосковья"</t>
  </si>
  <si>
    <t>1420000000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</si>
  <si>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</si>
  <si>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</si>
  <si>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Дорожная деятельность в отношении автомобильных дорог местного значения в границах городского округа. Расходы на МКУ "ТУ "Пироговский"</t>
  </si>
  <si>
    <t>142050020W</t>
  </si>
  <si>
    <t>Дорожная деятельность в отношении автомобильных дорог местного значения в границах городского округа. Расходы на МКУ "ТУ "Федоскино"</t>
  </si>
  <si>
    <t>142050020Z</t>
  </si>
  <si>
    <t>Дорожная деятельность в отношении автомобильных дорог местного значения в границах городского округа. Расходы на МКУ "Водосток"</t>
  </si>
  <si>
    <t>142050020В</t>
  </si>
  <si>
    <t>Дорожная деятельность в отношении автомобильных дорог местного значения в границах городского округа. Расходы на МБУ "Гаражавтострой"</t>
  </si>
  <si>
    <t>142050020Г</t>
  </si>
  <si>
    <t>Дорожная деятельность в отношении автомобильных дорог местного значения в границах городского округа.Расходы на МКУ "УКС "ЖКХ"</t>
  </si>
  <si>
    <t>142050020К</t>
  </si>
  <si>
    <t>Дорожная деятельность в отношении автомобильных дорог местного значения в границах городского округа. Расходы на "Леспаркхоз"</t>
  </si>
  <si>
    <t>142050020Л</t>
  </si>
  <si>
    <t>Дорожная деятельность в отношении автомобильных дорог местного значения в границах городского округа. Расходы на МКУ "ТУ "Мытищинское"</t>
  </si>
  <si>
    <t>142050020М</t>
  </si>
  <si>
    <t>142050020Ф</t>
  </si>
  <si>
    <t>Мероприятия по обеспечению безопасности дорожного движения. Расходы на МКУ "ТУ "Пироговский"</t>
  </si>
  <si>
    <t>142050021W</t>
  </si>
  <si>
    <t>Мероприятия по обеспечению безопасности дорожного движения. Расходы на МКУ "ТУ "Федоскино"</t>
  </si>
  <si>
    <t>142050021Z</t>
  </si>
  <si>
    <t>Мероприятия по обеспечению безопасности дорожного движения. Расходы на МКУ "УКС "ЖКХ"</t>
  </si>
  <si>
    <t>142050021К</t>
  </si>
  <si>
    <t>Мероприятия по обеспечению безопасности дорожного движения. Расходы на "Леспаркхоз"</t>
  </si>
  <si>
    <t>142050021Л</t>
  </si>
  <si>
    <t>Мероприятия по обеспечению безопасности дорожного движения. Расходы на МКУ "ТУ "Мытищинское"</t>
  </si>
  <si>
    <t>142050021М</t>
  </si>
  <si>
    <t>Создание и обеспечение функционирования парковок (парковочных мест). Расходы на МБУ "Гаражавтострой"</t>
  </si>
  <si>
    <t>142050022Г</t>
  </si>
  <si>
    <t>Создание и обеспечение функционирования парковок (парковочных мест). Расходы на "Леспаркхоз"</t>
  </si>
  <si>
    <t>142050022Л</t>
  </si>
  <si>
    <t>Софинансирование работ по капитальному ремонту и ремонту автомобильных дорог общего пользования местного значения за счет средств местного бюджета. Расходы на МКУ "ТУ "Пироговский"</t>
  </si>
  <si>
    <t>142057024W</t>
  </si>
  <si>
    <t>Софинансирование работ по капитальному ремонту и ремонту автомобильных дорог общего пользования местного значения за счет средств местного бюджета. Расходы на МКУ "УКС ЖКХ"</t>
  </si>
  <si>
    <t>142057024К</t>
  </si>
  <si>
    <t>Софинансирование работ по капитальному ремонту и ремонту автомобильных дорог общего пользования местного значения за счет средств местного бюджета. Расходы на МКУ "ТУ "Мытищинское"</t>
  </si>
  <si>
    <t>142057024М</t>
  </si>
  <si>
    <t>Софинансирование работ по капитальному ремонту и ремонту автомобильных дорог общего пользования местного значения. Расходы на МКУ "ТУ "Пироговский"</t>
  </si>
  <si>
    <t>14205S024W</t>
  </si>
  <si>
    <t>Софинансирование работ по капитальному ремонту и ремонту автомобильных дорог общего пользования местного значения. Расходы на МКУ "УКС "ЖКХ"</t>
  </si>
  <si>
    <t>14205S024К</t>
  </si>
  <si>
    <t>Софинансирование работ по капитальному ремонту и ремонту автомобильных дорог общего пользования местного значения. Расходы на МКУ "ТУ "Мытищинское"</t>
  </si>
  <si>
    <t>14205S024М</t>
  </si>
  <si>
    <t>Муниципальная программа "Формирование современной комфортной городской среды"</t>
  </si>
  <si>
    <t>1700000000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</si>
  <si>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</si>
  <si>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</si>
  <si>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</si>
  <si>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</si>
  <si>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Ремонт дворовых территорий за счет средств местного бюджета. Расходы на МКУ "УКС ЖКХ"</t>
  </si>
  <si>
    <t>171017274К</t>
  </si>
  <si>
    <t>Федеральный проект "Формирование комфортной городской среды"</t>
  </si>
  <si>
    <t>171F200000</t>
  </si>
  <si>
    <t>Ремонт дворовых территорий. Расходы на МКУ "УКС "ЖКХ"</t>
  </si>
  <si>
    <t>171F2S274К</t>
  </si>
  <si>
    <t>Связь и информатика</t>
  </si>
  <si>
    <t>10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</si>
  <si>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</si>
  <si>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</si>
  <si>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</si>
  <si>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</si>
  <si>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</si>
  <si>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</si>
  <si>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</si>
  <si>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</si>
  <si>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</si>
  <si>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</si>
  <si>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</si>
  <si>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</si>
  <si>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</si>
  <si>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</si>
  <si>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Цифровое государственное управление. Расходы на МАУ ГИВЦ</t>
  </si>
  <si>
    <t>152030117Д</t>
  </si>
  <si>
    <t>Федеральный проект "Цифровое государственное управление"</t>
  </si>
  <si>
    <t>152D600000</t>
  </si>
  <si>
    <t>Предоставление доступа к электронным сервисам цифровой инфраструктуры в сфере жилищно-коммунального хозяйства</t>
  </si>
  <si>
    <t>152D6S0940</t>
  </si>
  <si>
    <t>Федеральный проект "Цифровая образовательная среда"</t>
  </si>
  <si>
    <t>152E400000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</si>
  <si>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</si>
  <si>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152E452100</t>
  </si>
  <si>
    <t>Оснащение планшетными компьютерами общеобразовательных организаций в Московской области</t>
  </si>
  <si>
    <t>152E4S2770</t>
  </si>
  <si>
    <t>Другие вопросы в области национальной экономики</t>
  </si>
  <si>
    <t>12</t>
  </si>
  <si>
    <t>Основное мероприятие "Развитие похоронного дела на территории Московской области"</t>
  </si>
  <si>
    <t>0810700000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</si>
  <si>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экспертизы. Расходы на МКУ "Централизованная ритуальная служба городского округа Мытищи"</t>
  </si>
  <si>
    <t>081076282Р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</si>
  <si>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за счет средств местного бюджета.  Расходы на МКУ "Централизованная ритуальная служба городского округа Мытищи"</t>
  </si>
  <si>
    <t>081077282Р</t>
  </si>
  <si>
    <t>Муниципальная программа "Предпринимательство"</t>
  </si>
  <si>
    <t>1100000000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</si>
  <si>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</si>
  <si>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</si>
  <si>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</si>
  <si>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</si>
  <si>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</si>
  <si>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</si>
  <si>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Подпрограмма "Развитие потребительского рынка и услуг на территории муниципального образования Московской области"</t>
  </si>
  <si>
    <t>1140000000</t>
  </si>
  <si>
    <t>Основное мероприятие "Развитие потребительского рынка и услуг на территории муниципального образования Московской области"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</si>
  <si>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</si>
  <si>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</si>
  <si>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</si>
  <si>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Подпрограмма "Развитие туризма в Московской области"</t>
  </si>
  <si>
    <t>1360000000</t>
  </si>
  <si>
    <t>Основное мероприятие "Развитие рынка туристских услуг, развитие внутреннего и въездного туризма"</t>
  </si>
  <si>
    <t>1360100000</t>
  </si>
  <si>
    <t>Создание условий для развития туризма</t>
  </si>
  <si>
    <t>1360100860</t>
  </si>
  <si>
    <t>ЖИЛИЩНО-КОММУНАЛЬНОЕ ХОЗЯЙСТВО</t>
  </si>
  <si>
    <t>Жилищное хозяйство</t>
  </si>
  <si>
    <t>Расходы на обеспечение деятельности (оказание услуг) муниципальных учреждений в сфере жилищно-коммунального хозяйства. Расходы на МБУ "ЖЭУ"</t>
  </si>
  <si>
    <t>108010622Ж</t>
  </si>
  <si>
    <t>Владение, пользование и распоряжение имуществом, находящимся в муниципальной собственности городского округа. Расходы на МБУ ЖЭУ</t>
  </si>
  <si>
    <t>121020017Ж</t>
  </si>
  <si>
    <t>Взносы на капитальный ремонт общего имущества многоквартирных домов</t>
  </si>
  <si>
    <t>1210200180</t>
  </si>
  <si>
    <t>Подпрограмма "Создание условий для обеспечения комфортного проживания жителей в многоквартирных домах Московской области"</t>
  </si>
  <si>
    <t>1730000000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</si>
  <si>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</si>
  <si>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1730200000</t>
  </si>
  <si>
    <t>Проведение капитального ремонта многоквартирных домов</t>
  </si>
  <si>
    <t>1730201260</t>
  </si>
  <si>
    <t>Проведение капитального ремонта многоквартирных домов. Расходы на МБУ "ЖЭУ"</t>
  </si>
  <si>
    <t>173020126Ж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</si>
  <si>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</si>
  <si>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17302S2860</t>
  </si>
  <si>
    <t>Коммунальное хозяйство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</si>
  <si>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</si>
  <si>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</si>
  <si>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</si>
  <si>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</si>
  <si>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Капитальный ремонт, приобретение, монтаж и ввод в эксплуатацию объектов водоснабжения за счет средств местного бюджета. Расходы на МКУ "Пироговский"</t>
  </si>
  <si>
    <t>101027033W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</si>
  <si>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</si>
  <si>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</si>
  <si>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 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</si>
  <si>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</si>
  <si>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топливом. Расходы на МКУ "УКС "ЖКХ"</t>
  </si>
  <si>
    <t>102010019К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</si>
  <si>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</si>
  <si>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</si>
  <si>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</si>
  <si>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1030500000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</si>
  <si>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топливом. Расходы на МКУ "УКС ЖКХ"</t>
  </si>
  <si>
    <t>103050019К</t>
  </si>
  <si>
    <t>Подпрограмма "Энергосбережение и повышение энергетической эффективности"</t>
  </si>
  <si>
    <t>1040000000</t>
  </si>
  <si>
    <t>Основное мероприятие "Повышение энергетической эффективности муниципальных учреждений Московской области"</t>
  </si>
  <si>
    <t>1040100000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</si>
  <si>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топливом. Расходы на МКУ УКС ЖКХ</t>
  </si>
  <si>
    <t>104010019К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</si>
  <si>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</si>
  <si>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</si>
  <si>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</si>
  <si>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</si>
  <si>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Организация в границах городского округа электро-, тепло-, газо- и водоснабжения населения, водоотведения, снабжения населения топливом. Расходы на МКУ "ТУ "Пироговский"</t>
  </si>
  <si>
    <t>108010019W</t>
  </si>
  <si>
    <t>Организация в границах городского округа электро-, тепло-, газо- и водоснабжения населения, водоотведения, снабжения населения топливом. Расходы на МКУ "ТУ "Федоскино"</t>
  </si>
  <si>
    <t>108010019Z</t>
  </si>
  <si>
    <t>Организация в границах городского округа электро-, тепло-, газо- и водоснабжения населения, водоотведения, снабжения населения топливом. Расходы на МКУ "ТУ "Мытищинское"</t>
  </si>
  <si>
    <t>108010019М</t>
  </si>
  <si>
    <t>108010019Ф</t>
  </si>
  <si>
    <t>Благоустройство</t>
  </si>
  <si>
    <t>Муниципальная программа "Экология и окружающая среда"</t>
  </si>
  <si>
    <t>0700000000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</si>
  <si>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</si>
  <si>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</si>
  <si>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</si>
  <si>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</si>
  <si>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Организация мероприятий по охране окружающей среды в границах городского округа</t>
  </si>
  <si>
    <t>0710100370</t>
  </si>
  <si>
    <t>Организация мероприятий по охране окружающей среды в границах городского округа. Расходы на "Леспаркхоз"</t>
  </si>
  <si>
    <t>071010037L</t>
  </si>
  <si>
    <t>Организация мероприятий по охране окружающей среды в границах городского округа. Расходы на МКУ "ТУ "Пироговский"</t>
  </si>
  <si>
    <t>071010037W</t>
  </si>
  <si>
    <t>Организация мероприятий по охране окружающей среды в границах городского округа. Расходы на МКУ "ТУ "Федоскино"</t>
  </si>
  <si>
    <t>071010037Z</t>
  </si>
  <si>
    <t>071010037Л</t>
  </si>
  <si>
    <t>Организация мероприятий по охране окружающей среды в границах городского округа. Расходы на МКУ "ТУ "Мытищинское"</t>
  </si>
  <si>
    <t>071010037М</t>
  </si>
  <si>
    <t>071010037Ф</t>
  </si>
  <si>
    <t>Организация ритуальных услуг. Расходы на МКУ "ЦРС ГОМ"</t>
  </si>
  <si>
    <t>081070048Р</t>
  </si>
  <si>
    <t>Содержание мест захоронения. Расходы на МКУ "ЦРС ГОМ"</t>
  </si>
  <si>
    <t>081070059S</t>
  </si>
  <si>
    <t>081070059Р</t>
  </si>
  <si>
    <t>Подпрограмма "Эффективное местное самоуправление Московской области"</t>
  </si>
  <si>
    <t>1330000000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</si>
  <si>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</si>
  <si>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1330700000</t>
  </si>
  <si>
    <t>Реализация проектов граждан, сформированных в рамках практик инициативного бюджетирования.Расходы на МКУ "УКС ЖКХ"</t>
  </si>
  <si>
    <t>13307S305К</t>
  </si>
  <si>
    <t>Реализация проектов граждан, сформированных в рамках практик инициативного бюджетирования. Расходы на МКУ "ТУ "Мытищинское"</t>
  </si>
  <si>
    <t>13307S305М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</si>
  <si>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образования"</t>
  </si>
  <si>
    <t>1620400000</t>
  </si>
  <si>
    <t>Ликвидация самовольных, недостроенных и аварийных объектов на территории муниципального образования</t>
  </si>
  <si>
    <t>1620401210</t>
  </si>
  <si>
    <t>Благоустройство общественных территорий. Расходы на МКУ "Пироговский"</t>
  </si>
  <si>
    <t>171010133W</t>
  </si>
  <si>
    <t>Благоустройство общественных территорий. Расходы на МКУ УКС ЖКХ</t>
  </si>
  <si>
    <t>171010133К</t>
  </si>
  <si>
    <t>Комплексное благоустройство территорий за счет средств местного бюджета. Расходы на МКУ УКС ЖКХ</t>
  </si>
  <si>
    <t>171017135К</t>
  </si>
  <si>
    <t>Обустройство и установка детских игровых площадок на территории муниципальных образований Московской области за счет средств местного бюджета.Расходы на МКУ "ТУ "Пироговский"</t>
  </si>
  <si>
    <t>171017158W</t>
  </si>
  <si>
    <t>Обустройство и установка детских игровых площадок на территории муниципальных образований Московской области за счет средств местного бюджета. Расходы на МКУ "УКС "ЖКХ"</t>
  </si>
  <si>
    <t>171017158К</t>
  </si>
  <si>
    <t>Субсидии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(Благоустройство)</t>
  </si>
  <si>
    <t>171F255559</t>
  </si>
  <si>
    <t>Подпрограмма "Благоустройство территорий"</t>
  </si>
  <si>
    <t>1720000000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</si>
  <si>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</si>
  <si>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</si>
  <si>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Организация благоустройства территории городского округа. Расходы на "Леспаркхоз"</t>
  </si>
  <si>
    <t>172010062L</t>
  </si>
  <si>
    <t>Организация благоустройства территории городского округа. Расходы на МКУ "ТУ "Пироговский"</t>
  </si>
  <si>
    <t>172010062W</t>
  </si>
  <si>
    <t>Организация благоустройства территории городского округа. Расходы на МКУ "ТУ "Федоскино"</t>
  </si>
  <si>
    <t>172010062Z</t>
  </si>
  <si>
    <t>Организация благоустройства территории городского округа. Расходы на МБУ "Гаражавтострой"</t>
  </si>
  <si>
    <t>172010062Г</t>
  </si>
  <si>
    <t>Организация благоустройства территории городского округа. Расходы на МБУ "ЖЭУ"</t>
  </si>
  <si>
    <t>172010062Ж</t>
  </si>
  <si>
    <t>Организация благоустройства территории городского округа. Расходы на МКУ "УКС "ЖКХ"</t>
  </si>
  <si>
    <t>172010062К</t>
  </si>
  <si>
    <t>Организация благоустройства территории городского округа. Расходы на МКУ "ТУ "Мытищинское"</t>
  </si>
  <si>
    <t>172010062М</t>
  </si>
  <si>
    <t>Организация благоустройства территории городского округа в части ремонта асфальтового покрытия дворовых территорий. Расходы на МКУ "УКС "ЖКХ"</t>
  </si>
  <si>
    <t>172010063К</t>
  </si>
  <si>
    <t>Расходы на обеспечение деятельности (оказание услуг) муниципальных учреждений в сфере благоустройства. Расходы на "Леспаркхоз"</t>
  </si>
  <si>
    <t>172010624L</t>
  </si>
  <si>
    <t>Расходы на обеспечение деятельности (оказание услуг) муниципальных учреждений в сфере благоустройства. Расходы на МКУ "ТУ "Пироговский"</t>
  </si>
  <si>
    <t>172010624W</t>
  </si>
  <si>
    <t>Расходы на обеспечение деятельности (оказание услуг) муниципальных учреждений в сфере благоустройства. Расходы на МКУ "ТУ "Федоскино"</t>
  </si>
  <si>
    <t>172010624Z</t>
  </si>
  <si>
    <t>Расходы на обеспечение деятельности (оказание услуг) муниципальных учреждений в сфере благоустройства. Расходы на МБУ "Гаражавтострой"</t>
  </si>
  <si>
    <t>172010624Г</t>
  </si>
  <si>
    <t>Расходы на обеспечение деятельности (оказание услуг) муниципальных учреждений в сфере благоустройства. Расходы на МБУ "ЖЭУ"</t>
  </si>
  <si>
    <t>172010624Ж</t>
  </si>
  <si>
    <t>172010624Л</t>
  </si>
  <si>
    <t>172010624П</t>
  </si>
  <si>
    <t>172010624Ф</t>
  </si>
  <si>
    <t>Другие вопросы в области жилищно-коммунального хозяйства</t>
  </si>
  <si>
    <t>Материально-техническое и организационное обеспечение деятельности старосты сельского населенного пункта</t>
  </si>
  <si>
    <t>1250101100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</si>
  <si>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Расходы на МКУ "УКС ЖКХ"</t>
  </si>
  <si>
    <t>125010609К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</si>
  <si>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самоуправления.Расходы на МКУ "ТУ "Мытищинское"</t>
  </si>
  <si>
    <t>125010609М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</si>
  <si>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самоуправления.Расходы на МКУ "ТУ "Пироговский"</t>
  </si>
  <si>
    <t>125010609П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</si>
  <si>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Расходы на МКУ "ТУ "Федоскино"</t>
  </si>
  <si>
    <t>125010609Ф</t>
  </si>
  <si>
    <t>ОХРАНА ОКРУЖАЮЩЕЙ СРЕДЫ</t>
  </si>
  <si>
    <t>Сбор, удаление отходов и очистка сточных вод</t>
  </si>
  <si>
    <t>Строительство и реконструкция объектов очистки сточных вод. Расходы на МКУ УКС ЖКХ</t>
  </si>
  <si>
    <t>10201S402К</t>
  </si>
  <si>
    <t>Охрана объектов растительного и животного мира и среды их обитания</t>
  </si>
  <si>
    <t xml:space="preserve">Организация мероприятий по охране окружающей среды в границах городского округа. Расходы на МКУ "Водосток" </t>
  </si>
  <si>
    <t>071010037V</t>
  </si>
  <si>
    <t>ОБРАЗОВАНИЕ</t>
  </si>
  <si>
    <t>07</t>
  </si>
  <si>
    <t>Дошкольное образование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</si>
  <si>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</si>
  <si>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0310206040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</si>
  <si>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</si>
  <si>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0310262110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</si>
  <si>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</si>
  <si>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0310262120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</si>
  <si>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за счет средств местного бюджета</t>
  </si>
  <si>
    <t>0310272110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</si>
  <si>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</si>
  <si>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031P200000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</si>
  <si>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</si>
  <si>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031P252530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</si>
  <si>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</si>
  <si>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031P2S2330</t>
  </si>
  <si>
    <t>Повышение доступности объектов культуры, спорта, образования для инвалидов и маломобильных групп населения</t>
  </si>
  <si>
    <t>0420200960</t>
  </si>
  <si>
    <t>Муниципальная программа "Строительство объектов социальной инфраструктуры"</t>
  </si>
  <si>
    <t>1800000000</t>
  </si>
  <si>
    <t>Подпрограмма "Строительство (реконструкция) объектов образования"</t>
  </si>
  <si>
    <t>1830000000</t>
  </si>
  <si>
    <t>Основное мероприятие "Организация строительства (реконструкции) объектов дошкольного образования"</t>
  </si>
  <si>
    <t>1830100000</t>
  </si>
  <si>
    <t>Проектирование и строительство дошкольных образовательных организаций</t>
  </si>
  <si>
    <t>18301S4440</t>
  </si>
  <si>
    <t>Общее образование</t>
  </si>
  <si>
    <t>Основное мероприятие "Финансовое обеспечение деятельности образовательных организаций"</t>
  </si>
  <si>
    <t>0320100000</t>
  </si>
  <si>
    <t>Расходы на обеспечение деятельности (оказание услуг) муниципальных учреждений - общеобразовательные организации</t>
  </si>
  <si>
    <t>0320106050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</si>
  <si>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</si>
  <si>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0320153031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</si>
  <si>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</si>
  <si>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</si>
  <si>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</si>
  <si>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0320162210</t>
  </si>
  <si>
    <t>Государственная поддержка частных общеобразовательных организаций в Московской области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</si>
  <si>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03201S2850</t>
  </si>
  <si>
    <t>Основное мероприятие "Финансовое обеспечение деятельности образовательных организаций для детей-сирот и детей, оставшихся без попечения родителей"</t>
  </si>
  <si>
    <t>0320200000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</si>
  <si>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</si>
  <si>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0320262240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</si>
  <si>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</si>
  <si>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0320362090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</si>
  <si>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</si>
  <si>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0320362220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</si>
  <si>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</si>
  <si>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</si>
  <si>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</si>
  <si>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03203L3040</t>
  </si>
  <si>
    <t>Федеральный проект "Современная школа"</t>
  </si>
  <si>
    <t>032E100000</t>
  </si>
  <si>
    <t>Мероприятия по проведению капитального ремонта в муниципальных общеобразовательных организациях за счет средств местного бюджета</t>
  </si>
  <si>
    <t>032E172340</t>
  </si>
  <si>
    <t>183E100000</t>
  </si>
  <si>
    <t>Капитальные вложения в объекты общего образования за счет средств местного бюджета</t>
  </si>
  <si>
    <t>183E174260</t>
  </si>
  <si>
    <t>Капитальные вложения в общеобразовательные организации в целях обеспечения односменного режима обучения за счет средств местного бюджета</t>
  </si>
  <si>
    <t>183E174480</t>
  </si>
  <si>
    <t>Капитальные вложения в объекты общего образования</t>
  </si>
  <si>
    <t>183E1S4260</t>
  </si>
  <si>
    <t>Капитальные вложения в общеобразовательные организации в целях обеспечения односменного режима обучения</t>
  </si>
  <si>
    <t>183E1S4480</t>
  </si>
  <si>
    <t>Дополнительное образование детей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</si>
  <si>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</si>
  <si>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</si>
  <si>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</si>
  <si>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</si>
  <si>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</si>
  <si>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0330306060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</si>
  <si>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</si>
  <si>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0330600000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</si>
  <si>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</si>
  <si>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0330600940</t>
  </si>
  <si>
    <t>Профессиональная подготовка, переподготовка и повышение квалификации</t>
  </si>
  <si>
    <t>Подпрограмма "Совершенствование муниципальной службы Московской области"</t>
  </si>
  <si>
    <t>1230000000</t>
  </si>
  <si>
    <t>Основное мероприятие "Организация профессионального развития муниципальных служащих Московской области"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</si>
  <si>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</si>
  <si>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</si>
  <si>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1230100830</t>
  </si>
  <si>
    <t>Молодежная политика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</si>
  <si>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</si>
  <si>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0420271560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</si>
  <si>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</si>
  <si>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1340100970</t>
  </si>
  <si>
    <t>Расходы на обеспечение деятельности (оказание услуг) муниципальных учреждений в сфере молодежной политики</t>
  </si>
  <si>
    <t>1340106020</t>
  </si>
  <si>
    <t>Другие вопросы в области образования</t>
  </si>
  <si>
    <t>Подпрограмма "Обеспечивающая подпрограмма"</t>
  </si>
  <si>
    <t>0350000000</t>
  </si>
  <si>
    <t>0350100000</t>
  </si>
  <si>
    <t>Мероприятия в сфере образования</t>
  </si>
  <si>
    <t>0350100950</t>
  </si>
  <si>
    <t>Обеспечение деятельности прочих учреждений образования</t>
  </si>
  <si>
    <t>0350106080</t>
  </si>
  <si>
    <t>Подпрограмма "Развитие системы отдыха и оздоровления детей"</t>
  </si>
  <si>
    <t>0430000000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</si>
  <si>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</si>
  <si>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</si>
  <si>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Мероприятия по организации отдыха детей в каникулярное время</t>
  </si>
  <si>
    <t>04305S2190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</si>
  <si>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 Расходы на МБУ "ИЦСО"</t>
  </si>
  <si>
    <t>125010609И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</si>
  <si>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самоуправления.Расходы на МБУ "ЦКТ"</t>
  </si>
  <si>
    <t>125010609У</t>
  </si>
  <si>
    <t>КУЛЬТУРА, КИНЕМАТОГРАФИЯ</t>
  </si>
  <si>
    <t>Культура</t>
  </si>
  <si>
    <t>Подпрограмма "Развитие музейного дела и народных художественных промыслов"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</si>
  <si>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</si>
  <si>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</si>
  <si>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</si>
  <si>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</si>
  <si>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</si>
  <si>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</si>
  <si>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</si>
  <si>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</si>
  <si>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</si>
  <si>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</si>
  <si>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</si>
  <si>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</si>
  <si>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</si>
  <si>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</si>
  <si>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</si>
  <si>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</si>
  <si>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</si>
  <si>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"Реализация отдельных функций органа местного самоуправления в сфере культуры"</t>
  </si>
  <si>
    <t>0240300000</t>
  </si>
  <si>
    <t>Стипендии в области образования, культуры и искусства</t>
  </si>
  <si>
    <t>0240301110</t>
  </si>
  <si>
    <t>Основное мероприятие "Обеспечение функций культурно-досуговых учреждений"</t>
  </si>
  <si>
    <t>0240500000</t>
  </si>
  <si>
    <t>Расходы на обеспечение деятельности (оказание услуг) муниципальных учреждений - культурно-досуговые учреждения</t>
  </si>
  <si>
    <t>0240506110</t>
  </si>
  <si>
    <t>0280000000</t>
  </si>
  <si>
    <t>0280100000</t>
  </si>
  <si>
    <t>0280100500</t>
  </si>
  <si>
    <t>Основное мероприятие "Создание условий для поддержания здорового образа жизни"</t>
  </si>
  <si>
    <t>0412000000</t>
  </si>
  <si>
    <t>Возмещение расходов на материально-техническое обеспечение клубов "Активное долголетие"</t>
  </si>
  <si>
    <t>0412062840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</si>
  <si>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</si>
  <si>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0420300000</t>
  </si>
  <si>
    <t>Оказание содействия развитию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</si>
  <si>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0420300910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</si>
  <si>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</si>
  <si>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</si>
  <si>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</si>
  <si>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</si>
  <si>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>Предоставление доплаты за выслугу лет к трудовой пенсии муниципальным служащим за счет средств местного бюджета</t>
  </si>
  <si>
    <t>0411800840</t>
  </si>
  <si>
    <t>Социальное обеспечение населения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</si>
  <si>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</si>
  <si>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</si>
  <si>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</si>
  <si>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</si>
  <si>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</si>
  <si>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0150300000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</si>
  <si>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</si>
  <si>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0150300420</t>
  </si>
  <si>
    <t>Публичный нормативные социальные выплаты гражданам</t>
  </si>
  <si>
    <t>310</t>
  </si>
  <si>
    <t>Предоставление гражданам субсидий на оплату жилого помещения и коммунальных услуг</t>
  </si>
  <si>
    <t>0410361410</t>
  </si>
  <si>
    <t>Основное мероприятие "Проведение социально значимых мероприятий"</t>
  </si>
  <si>
    <t>0411000000</t>
  </si>
  <si>
    <t>Иные расходы в области социальной политики</t>
  </si>
  <si>
    <t>0411000930</t>
  </si>
  <si>
    <t>Подпрограмма "Социальная ипотека"</t>
  </si>
  <si>
    <t>0940000000</t>
  </si>
  <si>
    <t>Основное мероприятие "I этап реализации подпрограммы 4. Компенсация оплаты основного долга по ипотечному жилищному кредиту"</t>
  </si>
  <si>
    <t>0940100000</t>
  </si>
  <si>
    <t>Компенсация оплаты основного долга по ипотечному жилищному кредиту</t>
  </si>
  <si>
    <t>09401S0220</t>
  </si>
  <si>
    <t>Ежемесячные денежные выплаты Почетным гражданам</t>
  </si>
  <si>
    <t>9900001120</t>
  </si>
  <si>
    <t>Охрана семьи и детства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</si>
  <si>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</si>
  <si>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</si>
  <si>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</si>
  <si>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</si>
  <si>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</t>
  </si>
  <si>
    <t>09201L4970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</si>
  <si>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</si>
  <si>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</si>
  <si>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</si>
  <si>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</si>
  <si>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</si>
  <si>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</si>
  <si>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Другие вопросы в области социальной политики</t>
  </si>
  <si>
    <t>Подпрограмма "Развитие и поддержка социально ориентированных некоммерческих организаций"</t>
  </si>
  <si>
    <t>0490000000</t>
  </si>
  <si>
    <t>Основное мероприятие "Осуществление финансовой поддержки СО НКО"</t>
  </si>
  <si>
    <t>0490100000</t>
  </si>
  <si>
    <t>Оказание поддержки социально ориентированным некоммерческим организациям</t>
  </si>
  <si>
    <t>0490100760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</si>
  <si>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</si>
  <si>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</si>
  <si>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</si>
  <si>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</si>
  <si>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</si>
  <si>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</si>
  <si>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</si>
  <si>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</si>
  <si>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Проведение капитального ремонта, технического переоснащения и благоустройства территорий учреждений физкультуры и спорта</t>
  </si>
  <si>
    <t>0510100550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</si>
  <si>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</si>
  <si>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</si>
  <si>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Подпрограмма "Подготовка спортивного резерва"</t>
  </si>
  <si>
    <t>0530000000</t>
  </si>
  <si>
    <t>Основное мероприятие "Подготовка спортивных сборных команд"</t>
  </si>
  <si>
    <t>0530100000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</si>
  <si>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</si>
  <si>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0530106150</t>
  </si>
  <si>
    <t>Подпрограмма "Строительство (реконструкция) объектов физической культуры и спорта"</t>
  </si>
  <si>
    <t>1850000000</t>
  </si>
  <si>
    <t>Основное мероприятие "Организация строительства (реконструкции) объектов физической культуры и спорта"</t>
  </si>
  <si>
    <t>1850100000</t>
  </si>
  <si>
    <t>Создание и развитие объектов физкультуры и спорта (включая реконструкцию со строительством пристроек). Расходы на МКУ "УКС "ЖКХ"</t>
  </si>
  <si>
    <t>185010054К</t>
  </si>
  <si>
    <t>Массовый спорт</t>
  </si>
  <si>
    <t>Организация и проведение официальных физкультурно-оздоровительных и спортивных мероприятий</t>
  </si>
  <si>
    <t>0510100570</t>
  </si>
  <si>
    <t>Стипендии</t>
  </si>
  <si>
    <t>340</t>
  </si>
  <si>
    <t>Спорт высших достижений</t>
  </si>
  <si>
    <t>Федеральный проект "Спорт - норма жизни"</t>
  </si>
  <si>
    <t>053P500000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</si>
  <si>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</si>
  <si>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>053P5S1700</t>
  </si>
  <si>
    <t>СРЕДСТВА МАССОВОЙ ИНФОРМАЦИИ</t>
  </si>
  <si>
    <t>Телевидение и радиовещание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</si>
  <si>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</si>
  <si>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</si>
  <si>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</si>
  <si>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</si>
  <si>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информации. Расходы на МАУ "ТВ "Мытищи"</t>
  </si>
  <si>
    <t>131010082Т</t>
  </si>
  <si>
    <t>Периодическая печать и издательства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</si>
  <si>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самоуправления. Расходы на МАУ "ТВ "Мытищи"</t>
  </si>
  <si>
    <t>125010609Т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</si>
  <si>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информации. Расходы на МАУ "МИР"</t>
  </si>
  <si>
    <t>131010082Ш</t>
  </si>
  <si>
    <t>Другие вопросы в области средств массовой информации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</si>
  <si>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конструкций. Расходы на "Леспаркхоз"</t>
  </si>
  <si>
    <t>131070066L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</si>
  <si>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конструкций. Расходы на МКУ "ТУ "Пироговский"</t>
  </si>
  <si>
    <t>131070066W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</si>
  <si>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конструкций. Расходы на МКУ "УКС "ЖКХ"</t>
  </si>
  <si>
    <t>131070066К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</si>
  <si>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конструкций. Расходы на МАУ "ТВ "Мытищи"</t>
  </si>
  <si>
    <t>131070066Т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</si>
  <si>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конструкций. Расходы на МКУ "ТУ "Федоскино"</t>
  </si>
  <si>
    <t>131070066Ф</t>
  </si>
  <si>
    <t>Реализация проектов граждан, сформированных в рамках практик инициативного бюджетирования</t>
  </si>
  <si>
    <t>13307S3050</t>
  </si>
  <si>
    <t>Развитие информационной инфраструктуры. Расходы на МАУ ТВ Мытищи</t>
  </si>
  <si>
    <t>152010115Т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</si>
  <si>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</si>
  <si>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</si>
  <si>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Подпрограмма "Управление муниципальными финансами"</t>
  </si>
  <si>
    <t>1240000000</t>
  </si>
  <si>
    <t>Основное мероприятие "Управление муниципальным долгом"</t>
  </si>
  <si>
    <t>1240600000</t>
  </si>
  <si>
    <t>Обслуживание муниципального долга</t>
  </si>
  <si>
    <t>1240600800</t>
  </si>
  <si>
    <t>Обслуживание государственного (муниципального) долга</t>
  </si>
  <si>
    <t>700</t>
  </si>
  <si>
    <t>730</t>
  </si>
  <si>
    <t>Итого:</t>
  </si>
  <si>
    <t>*Публичные нормативные обязательства</t>
  </si>
  <si>
    <t>Целевые расходы за счет средств субвенций, субсидий и  иных межбюджетных трансфертов,                                                                                                 передаваемых  в бюджет городского округа Мытищи 
в 2020 году</t>
  </si>
  <si>
    <t xml:space="preserve">                                           (тыс.руб.)</t>
  </si>
  <si>
    <t>Наименование</t>
  </si>
  <si>
    <t>Уточненный план</t>
  </si>
  <si>
    <t>Отклонение</t>
  </si>
  <si>
    <t>План на 2020   год</t>
  </si>
  <si>
    <t>Исполнено на 01.01.2021</t>
  </si>
  <si>
    <t>% исп.</t>
  </si>
  <si>
    <t>Субвенции всего, в том числе:</t>
  </si>
  <si>
    <t xml:space="preserve"> -на 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</si>
  <si>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</si>
  <si>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 xml:space="preserve"> -на реализацию мер социальной поддержки и социального обеспечения детей-сирот и детей, оставшихся без попечения родителей, а также лиц из их числа в муниципальных и частных организациях в Московской области для детей-сирот и детей, оставшихся без попечения родителей</t>
  </si>
  <si>
    <t xml:space="preserve"> -на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</si>
  <si>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 xml:space="preserve"> - 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</si>
  <si>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- на предоставление гражданам субсидий на оплату жилого помещения и коммунальных услуг</t>
  </si>
  <si>
    <t>- на обеспечение предоставления гражданам субсидий на оплату жилого помещения и коммунальных услуг</t>
  </si>
  <si>
    <t xml:space="preserve"> -на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</si>
  <si>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 -на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</si>
  <si>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 -на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</si>
  <si>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-на обеспечение переданных муниципальным районам и городским округам Московской области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</si>
  <si>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-на 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городов и районов</t>
  </si>
  <si>
    <t xml:space="preserve">  -на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</si>
  <si>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</si>
  <si>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 xml:space="preserve"> -на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</si>
  <si>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</si>
  <si>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</si>
  <si>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</si>
  <si>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-на осуществление государственных полномочий в области земельных отношений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</si>
  <si>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</si>
  <si>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 xml:space="preserve"> - на 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</si>
  <si>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</si>
  <si>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Субсидии всего, в том числе:</t>
  </si>
  <si>
    <t xml:space="preserve"> -на капитальные вложения в общеобразовательные организации в целях обеспечения односменного режима обучения</t>
  </si>
  <si>
    <t xml:space="preserve"> -на капитальные вложения в объекты общего образования </t>
  </si>
  <si>
    <t xml:space="preserve"> - на организацию транспортного обслуживания населения по муниципальным маршрутам регулярных перевозок по регулируемым тарифам </t>
  </si>
  <si>
    <t xml:space="preserve"> -на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</si>
  <si>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-на 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</si>
  <si>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 -на компенсацию оплаты основного долга по ипотечному жилищному кредиту</t>
  </si>
  <si>
    <t xml:space="preserve"> -на софинансирование работ по капитальному ремонту и ремонту автомобильных дорог общего пользования местного значения</t>
  </si>
  <si>
    <t xml:space="preserve"> -на предоставление доступа к электронным сервисам цифровой инфраструктуры в сфере жилищно-коммунального хозяйства </t>
  </si>
  <si>
    <t xml:space="preserve"> -на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</si>
  <si>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-на оснащение планшетными компьютерами общеобразовательных организаций</t>
  </si>
  <si>
    <t xml:space="preserve"> -на реализацию программ формирования современной городской среды в части благоустройства общественных территорий </t>
  </si>
  <si>
    <t xml:space="preserve"> - на реализацию мероприятий по обеспечению жильем молодых семей</t>
  </si>
  <si>
    <t xml:space="preserve"> - на 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</si>
  <si>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 xml:space="preserve"> -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</si>
  <si>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 xml:space="preserve"> -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</si>
  <si>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- на строительство и реконструкцию объектов очистки сточных вод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</si>
  <si>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</si>
  <si>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 xml:space="preserve"> - на ремонт дворовых территорий</t>
  </si>
  <si>
    <t xml:space="preserve"> - на 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</si>
  <si>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</si>
  <si>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</si>
  <si>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Иные межбюджетные трансферты всего, в том числе:</t>
  </si>
  <si>
    <t xml:space="preserve"> - на возмещение расходов на материально-техническое обеспечение клубов "Активное долголетие"</t>
  </si>
  <si>
    <t>- за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</t>
  </si>
  <si>
    <t>ВСЕГО</t>
  </si>
  <si>
    <t>Источники внутреннего финансирования дефицита бюджета городского округа Мытищи на 2020 год</t>
  </si>
  <si>
    <t xml:space="preserve">                                                                (тыс. руб.)</t>
  </si>
  <si>
    <t>Код</t>
  </si>
  <si>
    <t>План на 2020 год</t>
  </si>
  <si>
    <t> ПРОФИЦИТ БЮДЖЕТА (со знаком "плюс") ДЕФИЦИТ БЮДЖЕТА (со знаком "минус") </t>
  </si>
  <si>
    <t>В процентах к общей сумме доходов без учета финансовой помощи бюджетов других уровней</t>
  </si>
  <si>
    <t>000</t>
  </si>
  <si>
    <t>00</t>
  </si>
  <si>
    <t>0000</t>
  </si>
  <si>
    <t>ИСТОЧНИКИ ВНУТРЕННЕГО ФИНАНСИРОВАНИЯ  ДЕФИЦИТОВ БЮДЖЕТОВ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</si>
  <si>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</si>
  <si>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</si>
  <si>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901</t>
  </si>
  <si>
    <t>710</t>
  </si>
  <si>
    <t>Получение кредитов от кредитных организаций бюджетами городских округов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</si>
  <si>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</si>
  <si>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Погашение бюджетами городских округов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</si>
  <si>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</si>
  <si>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500</t>
  </si>
  <si>
    <t>Увеличение остатков средств бюджетов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</si>
  <si>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</si>
  <si>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</si>
  <si>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</si>
  <si>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</si>
  <si>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</si>
  <si>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</si>
  <si>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</si>
  <si>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</si>
  <si>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</si>
  <si>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</si>
  <si>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Средства от продажи акций и иных форм участия в капитале, находящихся в государственной и муниципальной собственности</t>
  </si>
  <si>
    <t>Средства от продажи акций и иных форм участия в капитале, находящихся в собственности городских округов</t>
  </si>
  <si>
    <t> ИТОГО ИСТОЧНИКОВ ВНУТРЕННЕГО ФИНАНСИРОВАНИЯ </t>
  </si>
  <si>
    <t>Исполнение расходной части по ведомственной структуре расходов бюджета 
городского округа Мытищи за 2020 год</t>
  </si>
  <si>
    <t>План на 
2020 год</t>
  </si>
  <si>
    <t>% исп</t>
  </si>
  <si>
    <t>Администрация городского округа Мытищи Московской области</t>
  </si>
  <si>
    <t>Совет депутатов городского округа Мытищи Московской области</t>
  </si>
  <si>
    <t>Финансовое управление Администрации городского округа Мытищи</t>
  </si>
  <si>
    <t>Контрольно-счетная палата городского округа Мытищи Московской области</t>
  </si>
  <si>
    <t>Управление образования Администрации городского округа Мытищи</t>
  </si>
  <si>
    <t>Управление культуры администрации городского округа Мытищи Московской области</t>
  </si>
  <si>
    <t>Управление по работе с молодежью администрации городского округа Мытищи</t>
  </si>
  <si>
    <t>Управление по физической культуре и спорту Администрации городского округа Мытищи</t>
  </si>
  <si>
    <t xml:space="preserve">Исполнение расходов бюджета городского округа Мытищи за 2020 год по целевым статьям 
(муниципальным программам городского округа Мытищи и непрограммным направлениям деятельности), группам и подгруппам видов расходов </t>
  </si>
  <si>
    <t>(тыс. руб.)</t>
  </si>
  <si>
    <t>План на                2020 год</t>
  </si>
  <si>
    <t>Исполнение на 01.01.2021г.</t>
  </si>
  <si>
    <t>01 0 00 00000</t>
  </si>
  <si>
    <t>01 5 00 00000</t>
  </si>
  <si>
    <t>01 5 03 00000</t>
  </si>
  <si>
    <t>01 5 03 00420</t>
  </si>
  <si>
    <t>02 0 00 00000</t>
  </si>
  <si>
    <t>02 2 00 00000</t>
  </si>
  <si>
    <t>02 2 01 00000</t>
  </si>
  <si>
    <t>02 2 01 06130</t>
  </si>
  <si>
    <t>02 3 00 00000</t>
  </si>
  <si>
    <t>02 3 01 00000</t>
  </si>
  <si>
    <t>02 3 01 00450</t>
  </si>
  <si>
    <t>02 3 01 06100</t>
  </si>
  <si>
    <t>02 4 00 00000</t>
  </si>
  <si>
    <t>02 4 01 00000</t>
  </si>
  <si>
    <t>02 4 01 00500</t>
  </si>
  <si>
    <t>02 4 01 0050Т</t>
  </si>
  <si>
    <t>02 4 01 06120</t>
  </si>
  <si>
    <t>02 4 01 L4660</t>
  </si>
  <si>
    <t>02 4 03 00000</t>
  </si>
  <si>
    <t>02 4 03 01110</t>
  </si>
  <si>
    <t>02 4 05 00000</t>
  </si>
  <si>
    <t>02 4 05 06110</t>
  </si>
  <si>
    <t>02 7 00 00000</t>
  </si>
  <si>
    <t>02 7 02 00000</t>
  </si>
  <si>
    <t>02 7 02 60690</t>
  </si>
  <si>
    <t>02 8 00 00000</t>
  </si>
  <si>
    <t>02 8 01 00000</t>
  </si>
  <si>
    <t>02 8 01 00500</t>
  </si>
  <si>
    <t>03 0 00 00000</t>
  </si>
  <si>
    <t>03 1 00 00000</t>
  </si>
  <si>
    <t>03 1 02 00000</t>
  </si>
  <si>
    <t>03 1 02 06040</t>
  </si>
  <si>
    <t>03 1 02 62110</t>
  </si>
  <si>
    <t>03 1 02 62120</t>
  </si>
  <si>
    <t>03 1 02 62140</t>
  </si>
  <si>
    <t>03 1 02 72110</t>
  </si>
  <si>
    <t>03 1 P2 00000</t>
  </si>
  <si>
    <t>03 1 P2 52530</t>
  </si>
  <si>
    <t>03 1 P2 S2330</t>
  </si>
  <si>
    <t>03 2 00 00000</t>
  </si>
  <si>
    <t>03 2 01 00000</t>
  </si>
  <si>
    <t>03 2 01 06050</t>
  </si>
  <si>
    <t>03 2 01 53031</t>
  </si>
  <si>
    <t>03 2 01 62200</t>
  </si>
  <si>
    <t>03 2 01 62210</t>
  </si>
  <si>
    <t>03 2 01 S2850</t>
  </si>
  <si>
    <t>03 2 02 00000</t>
  </si>
  <si>
    <t>03 2 02 62240</t>
  </si>
  <si>
    <t>03 2 03 00000</t>
  </si>
  <si>
    <t>03 2 03 60680</t>
  </si>
  <si>
    <t>03 2 03 62090</t>
  </si>
  <si>
    <t>03 2 03 62220</t>
  </si>
  <si>
    <t>03 2 03 62230</t>
  </si>
  <si>
    <t>03 2 03 L3040</t>
  </si>
  <si>
    <t>03 2 E1 00000</t>
  </si>
  <si>
    <t>03 2 E1 72340</t>
  </si>
  <si>
    <t>03 3 00 00000</t>
  </si>
  <si>
    <t>03 3 03 00000</t>
  </si>
  <si>
    <t>03 3 03 06060</t>
  </si>
  <si>
    <t>03 3 06 00000</t>
  </si>
  <si>
    <t>03 3 06 00940</t>
  </si>
  <si>
    <t>03 5 00 00000</t>
  </si>
  <si>
    <t>03 5 01 00000</t>
  </si>
  <si>
    <t>03 5 01 00950</t>
  </si>
  <si>
    <t>03 5 01 06080</t>
  </si>
  <si>
    <t>04 0 00 00000</t>
  </si>
  <si>
    <t>04 1 00 00000</t>
  </si>
  <si>
    <t>04 1 03 00000</t>
  </si>
  <si>
    <t>04 1 03 61410</t>
  </si>
  <si>
    <t>04 1 03 61420</t>
  </si>
  <si>
    <t>04 1 10 00000</t>
  </si>
  <si>
    <t>04 1 10 00930</t>
  </si>
  <si>
    <t>04 1 18 00000</t>
  </si>
  <si>
    <t>04 1 18 00840</t>
  </si>
  <si>
    <t>04 1 20 00000</t>
  </si>
  <si>
    <t>04 1 20 62840</t>
  </si>
  <si>
    <t>04 2 00 00000</t>
  </si>
  <si>
    <t>04 2 02 00000</t>
  </si>
  <si>
    <t>04 2 02 00960</t>
  </si>
  <si>
    <t>04 2 02 71560</t>
  </si>
  <si>
    <t>04 2 02 7156Г</t>
  </si>
  <si>
    <t>04 2 02 7156К</t>
  </si>
  <si>
    <t>04 2 02 7156Л</t>
  </si>
  <si>
    <t>04 2 03 00000</t>
  </si>
  <si>
    <t>04 2 03 00910</t>
  </si>
  <si>
    <t>04 3 00 00000</t>
  </si>
  <si>
    <t>04 3 05 00000</t>
  </si>
  <si>
    <t>04 3 05 S2190</t>
  </si>
  <si>
    <t>04 9 00 00000</t>
  </si>
  <si>
    <t>04 9 01 00000</t>
  </si>
  <si>
    <t>04 9 01 00760</t>
  </si>
  <si>
    <t>05 0 00 00000</t>
  </si>
  <si>
    <t>05 1 00 00000</t>
  </si>
  <si>
    <t>05 1 01 00000</t>
  </si>
  <si>
    <t>05 1 01 00550</t>
  </si>
  <si>
    <t>05 1 01 00570</t>
  </si>
  <si>
    <t>05 1 01 06140</t>
  </si>
  <si>
    <t>05 3 00 00000</t>
  </si>
  <si>
    <t>05 3 01 00000</t>
  </si>
  <si>
    <t>05 3 01 06150</t>
  </si>
  <si>
    <t>05 3 P5 00000</t>
  </si>
  <si>
    <t>05 3 P5 S1700</t>
  </si>
  <si>
    <t>06 0 00 00000</t>
  </si>
  <si>
    <t>06 2 00 00000</t>
  </si>
  <si>
    <t>06 2 01 00000</t>
  </si>
  <si>
    <t>06 2 01 01280</t>
  </si>
  <si>
    <t>06 4 00 00000</t>
  </si>
  <si>
    <t>06 4 01 00000</t>
  </si>
  <si>
    <t>06 4 01 60870</t>
  </si>
  <si>
    <t>06 4 01 70870</t>
  </si>
  <si>
    <t>07 0 00 00000</t>
  </si>
  <si>
    <t>07 1 00 00000</t>
  </si>
  <si>
    <t>07 1 01 00000</t>
  </si>
  <si>
    <t>07 1 01 00370</t>
  </si>
  <si>
    <t>07 1 01 0037L</t>
  </si>
  <si>
    <t>07 1 01 0037V</t>
  </si>
  <si>
    <t>07 1 01 0037W</t>
  </si>
  <si>
    <t>07 1 01 0037Z</t>
  </si>
  <si>
    <t>07 1 01 0037Л</t>
  </si>
  <si>
    <t>07 1 01 0037М</t>
  </si>
  <si>
    <t>07 1 01 0037Ф</t>
  </si>
  <si>
    <t>08 0 00 00000</t>
  </si>
  <si>
    <t>08 1 00 00000</t>
  </si>
  <si>
    <t>08 1 01 00000</t>
  </si>
  <si>
    <t>08 1 01 00320</t>
  </si>
  <si>
    <t>08 1 01 0032W</t>
  </si>
  <si>
    <t>08 1 01 0032Т</t>
  </si>
  <si>
    <t>08 1 03 00000</t>
  </si>
  <si>
    <t>08 1 03 0098Т</t>
  </si>
  <si>
    <t>08 1 04 00000</t>
  </si>
  <si>
    <t>08 1 04 00900</t>
  </si>
  <si>
    <t>08 1 04 0090Т</t>
  </si>
  <si>
    <t>08 1 05 00000</t>
  </si>
  <si>
    <t>08 1 05 0099Т</t>
  </si>
  <si>
    <t>08 1 07 00000</t>
  </si>
  <si>
    <t>08 1 07 0048Р</t>
  </si>
  <si>
    <t>08 1 07 0059S</t>
  </si>
  <si>
    <t>08 1 07 0059Р</t>
  </si>
  <si>
    <t>08 1 07 6282Р</t>
  </si>
  <si>
    <t>08 1 07 7282Р</t>
  </si>
  <si>
    <t>08 2 00 00000</t>
  </si>
  <si>
    <t>08 2 02 00000</t>
  </si>
  <si>
    <t>08 2 02 00730</t>
  </si>
  <si>
    <t>08 2 02 0073L</t>
  </si>
  <si>
    <t>08 3 00 00000</t>
  </si>
  <si>
    <t>08 3 01 00000</t>
  </si>
  <si>
    <t>08 3 01 00690</t>
  </si>
  <si>
    <t>08 4 00 00000</t>
  </si>
  <si>
    <t>08 4 01 00000</t>
  </si>
  <si>
    <t>08 4 01 0036W</t>
  </si>
  <si>
    <t>08 4 01 0036М</t>
  </si>
  <si>
    <t>08 4 01 0036Т</t>
  </si>
  <si>
    <t>08 4 01 0036Ф</t>
  </si>
  <si>
    <t>08 6 00 00000</t>
  </si>
  <si>
    <t>08 6 01 00000</t>
  </si>
  <si>
    <t>08 6 01 0102Е</t>
  </si>
  <si>
    <t>09 0 00 00000</t>
  </si>
  <si>
    <t>09 1 00 00000</t>
  </si>
  <si>
    <t>09 1 07 00000</t>
  </si>
  <si>
    <t>09 1 07 60710</t>
  </si>
  <si>
    <t>09 2 00 00000</t>
  </si>
  <si>
    <t>09 2 01 00000</t>
  </si>
  <si>
    <t>09 2 01 L4970</t>
  </si>
  <si>
    <t>09 3 00 00000</t>
  </si>
  <si>
    <t>09 3 01 00000</t>
  </si>
  <si>
    <t>09 3 01 60820</t>
  </si>
  <si>
    <t>09 4 00 00000</t>
  </si>
  <si>
    <t>09 4 01 00000</t>
  </si>
  <si>
    <t>09 4 01 S0220</t>
  </si>
  <si>
    <t>10 0 00 00000</t>
  </si>
  <si>
    <t>10 1 00 00000</t>
  </si>
  <si>
    <t>10 1 02 00000</t>
  </si>
  <si>
    <t>10 1 02 7033W</t>
  </si>
  <si>
    <t>10 2 00 00000</t>
  </si>
  <si>
    <t>10 2 01 00000</t>
  </si>
  <si>
    <t>10 2 01 0019К</t>
  </si>
  <si>
    <t>10 2 01 S402К</t>
  </si>
  <si>
    <t>10 3 00 00000</t>
  </si>
  <si>
    <t>10 3 05 00000</t>
  </si>
  <si>
    <t>10 3 05 0019К</t>
  </si>
  <si>
    <t>10 4 00 00000</t>
  </si>
  <si>
    <t>10 4 01 00000</t>
  </si>
  <si>
    <t>10 4 01 0019К</t>
  </si>
  <si>
    <t>10 8 00 00000</t>
  </si>
  <si>
    <t>10 8 01 00000</t>
  </si>
  <si>
    <t>10 8 01 0019W</t>
  </si>
  <si>
    <t>10 8 01 0019Z</t>
  </si>
  <si>
    <t>10 8 01 0019М</t>
  </si>
  <si>
    <t>10 8 01 0019Ф</t>
  </si>
  <si>
    <t>10 8 01 0622Ж</t>
  </si>
  <si>
    <t>10 8 01 62670</t>
  </si>
  <si>
    <t>11 0 00 00000</t>
  </si>
  <si>
    <t>11 3 00 00000</t>
  </si>
  <si>
    <t>11 3 02 00000</t>
  </si>
  <si>
    <t>11 3 02 00750</t>
  </si>
  <si>
    <t>11 4 00 00000</t>
  </si>
  <si>
    <t>11 4 01 00000</t>
  </si>
  <si>
    <t>11 4 01 01230</t>
  </si>
  <si>
    <t>12 0 00 00000</t>
  </si>
  <si>
    <t>12 1 00 00000</t>
  </si>
  <si>
    <t>12 1 02 00000</t>
  </si>
  <si>
    <t>12 1 02 0017Ж</t>
  </si>
  <si>
    <t>12 1 02 0017С</t>
  </si>
  <si>
    <t>12 1 02 00180</t>
  </si>
  <si>
    <t>12 1 03 00000</t>
  </si>
  <si>
    <t>12 1 03 60830</t>
  </si>
  <si>
    <t>12 1 07 00000</t>
  </si>
  <si>
    <t>12 1 07 00130</t>
  </si>
  <si>
    <t>12 3 00 00000</t>
  </si>
  <si>
    <t>12 3 01 00000</t>
  </si>
  <si>
    <t>12 3 01 00830</t>
  </si>
  <si>
    <t>12 4 00 00000</t>
  </si>
  <si>
    <t>12 4 06 00000</t>
  </si>
  <si>
    <t>12 4 06 00800</t>
  </si>
  <si>
    <t>12 5 00 00000</t>
  </si>
  <si>
    <t>12 5 01 00000</t>
  </si>
  <si>
    <t>12 5 01 00110</t>
  </si>
  <si>
    <t>12 5 01 00120</t>
  </si>
  <si>
    <t>12 5 01 00160</t>
  </si>
  <si>
    <t>12 5 01 00870</t>
  </si>
  <si>
    <t>12 5 01 01100</t>
  </si>
  <si>
    <t>12 5 01 0607Б</t>
  </si>
  <si>
    <t>12 5 01 0609А</t>
  </si>
  <si>
    <t>12 5 01 0609И</t>
  </si>
  <si>
    <t>12 5 01 0609К</t>
  </si>
  <si>
    <t>12 5 01 0609М</t>
  </si>
  <si>
    <t>12 5 01 0609Н</t>
  </si>
  <si>
    <t>12 5 01 0609П</t>
  </si>
  <si>
    <t>12 5 01 0609Т</t>
  </si>
  <si>
    <t>12 5 01 0609У</t>
  </si>
  <si>
    <t>12 5 01 0609Ф</t>
  </si>
  <si>
    <t>13 0 00 00000</t>
  </si>
  <si>
    <t>13 1 00 00000</t>
  </si>
  <si>
    <t>13 1 01 00000</t>
  </si>
  <si>
    <t>13 1 01 00820</t>
  </si>
  <si>
    <t>13 1 01 0082Т</t>
  </si>
  <si>
    <t>13 1 01 0082Ш</t>
  </si>
  <si>
    <t>13 1 07 00000</t>
  </si>
  <si>
    <t>13 1 07 00660</t>
  </si>
  <si>
    <t>13 1 07 0066L</t>
  </si>
  <si>
    <t>13 1 07 0066W</t>
  </si>
  <si>
    <t>13 1 07 0066К</t>
  </si>
  <si>
    <t>13 1 07 0066Т</t>
  </si>
  <si>
    <t>13 1 07 0066Ф</t>
  </si>
  <si>
    <t>13 3 00 00000</t>
  </si>
  <si>
    <t>13 3 07 00000</t>
  </si>
  <si>
    <t>13 3 07 S3050</t>
  </si>
  <si>
    <t>13 3 07 S305К</t>
  </si>
  <si>
    <t>13 3 07 S305М</t>
  </si>
  <si>
    <t>13 4 00 00000</t>
  </si>
  <si>
    <t>13 4 01 00000</t>
  </si>
  <si>
    <t>13 4 01 00770</t>
  </si>
  <si>
    <t>13 4 01 0077L</t>
  </si>
  <si>
    <t>13 4 01 0077W</t>
  </si>
  <si>
    <t>13 4 01 0077Z</t>
  </si>
  <si>
    <t>13 4 01 0077А</t>
  </si>
  <si>
    <t>13 4 01 0077М</t>
  </si>
  <si>
    <t>13 4 01 0077Н</t>
  </si>
  <si>
    <t>13 4 01 0077У</t>
  </si>
  <si>
    <t>13 4 01 0077Ц</t>
  </si>
  <si>
    <t>13 4 01 00970</t>
  </si>
  <si>
    <t>13 4 01 06020</t>
  </si>
  <si>
    <t>13 5 00 00000</t>
  </si>
  <si>
    <t>13 5 04 00000</t>
  </si>
  <si>
    <t>13 5 04 51200</t>
  </si>
  <si>
    <t>13 6 00 00000</t>
  </si>
  <si>
    <t>13 6 01 00000</t>
  </si>
  <si>
    <t>13 6 01 00860</t>
  </si>
  <si>
    <t>14 0 00 00000</t>
  </si>
  <si>
    <t>14 1 00 00000</t>
  </si>
  <si>
    <t>14 1 02 00000</t>
  </si>
  <si>
    <t>14 1 02 00280</t>
  </si>
  <si>
    <t>14 1 02 71570</t>
  </si>
  <si>
    <t>14 1 02 S1570</t>
  </si>
  <si>
    <t>14 2 00 00000</t>
  </si>
  <si>
    <t>14 2 05 00000</t>
  </si>
  <si>
    <t>14 2 05 0020W</t>
  </si>
  <si>
    <t>14 2 05 0020Z</t>
  </si>
  <si>
    <t>14 2 05 0020В</t>
  </si>
  <si>
    <t>14 2 05 0020Г</t>
  </si>
  <si>
    <t>14 2 05 0020К</t>
  </si>
  <si>
    <t>14 2 05 0020Л</t>
  </si>
  <si>
    <t>14 2 05 0020М</t>
  </si>
  <si>
    <t>14 2 05 0020Ф</t>
  </si>
  <si>
    <t>14 2 05 0021W</t>
  </si>
  <si>
    <t>14 2 05 0021Z</t>
  </si>
  <si>
    <t>14 2 05 0021К</t>
  </si>
  <si>
    <t>14 2 05 0021Л</t>
  </si>
  <si>
    <t>14 2 05 0021М</t>
  </si>
  <si>
    <t>14 2 05 0022Г</t>
  </si>
  <si>
    <t>14 2 05 0022Л</t>
  </si>
  <si>
    <t>14 2 05 7024W</t>
  </si>
  <si>
    <t>14 2 05 7024К</t>
  </si>
  <si>
    <t>14 2 05 7024М</t>
  </si>
  <si>
    <t>14 2 05 S024W</t>
  </si>
  <si>
    <t>14 2 05 S024К</t>
  </si>
  <si>
    <t>14 2 05 S024М</t>
  </si>
  <si>
    <t>15 0 00 00000</t>
  </si>
  <si>
    <t>15 1 00 00000</t>
  </si>
  <si>
    <t>15 1 02 00000</t>
  </si>
  <si>
    <t>15 1 02 0619Ц</t>
  </si>
  <si>
    <t>15 1 02 S065Ц</t>
  </si>
  <si>
    <t>15 1 02 S072Ц</t>
  </si>
  <si>
    <t>15 1 03 00000</t>
  </si>
  <si>
    <t>15 1 03 S086Ц</t>
  </si>
  <si>
    <t>15 2 00 00000</t>
  </si>
  <si>
    <t>15 2 01 00000</t>
  </si>
  <si>
    <t>15 2 01 01150</t>
  </si>
  <si>
    <t>15 2 01 0115Т</t>
  </si>
  <si>
    <t>15 2 02 00000</t>
  </si>
  <si>
    <t>15 2 02 01160</t>
  </si>
  <si>
    <t>15 2 03 00000</t>
  </si>
  <si>
    <t>15 2 03 01170</t>
  </si>
  <si>
    <t>15 2 03 0117Д</t>
  </si>
  <si>
    <t>15 2 D6 00000</t>
  </si>
  <si>
    <t>15 2 D6 S0940</t>
  </si>
  <si>
    <t>15 2 E4 00000</t>
  </si>
  <si>
    <t>15 2 E4 52100</t>
  </si>
  <si>
    <t>15 2 E4 S2770</t>
  </si>
  <si>
    <t>16 0 00 00000</t>
  </si>
  <si>
    <t>16 2 00 00000</t>
  </si>
  <si>
    <t>16 2 03 00000</t>
  </si>
  <si>
    <t>16 2 03 60700</t>
  </si>
  <si>
    <t>16 2 04 00000</t>
  </si>
  <si>
    <t>16 2 04 01210</t>
  </si>
  <si>
    <t>16 4 00 00000</t>
  </si>
  <si>
    <t>16 4 01 00000</t>
  </si>
  <si>
    <t>16 4 01 00130</t>
  </si>
  <si>
    <t>16 4 01 0601С</t>
  </si>
  <si>
    <t>17 0 00 00000</t>
  </si>
  <si>
    <t>17 1 00 00000</t>
  </si>
  <si>
    <t>17 1 01 00000</t>
  </si>
  <si>
    <t>17 1 01 0133W</t>
  </si>
  <si>
    <t>17 1 01 0133К</t>
  </si>
  <si>
    <t>17 1 01 7135К</t>
  </si>
  <si>
    <t>17 1 01 7158W</t>
  </si>
  <si>
    <t>17 1 01 7158К</t>
  </si>
  <si>
    <t>17 1 01 7274К</t>
  </si>
  <si>
    <t>17 1 F2 00000</t>
  </si>
  <si>
    <t>17 1 F2 55559</t>
  </si>
  <si>
    <t>17 1 F2 S274К</t>
  </si>
  <si>
    <t>17 2 00 00000</t>
  </si>
  <si>
    <t>17 2 01 00000</t>
  </si>
  <si>
    <t>17 2 01 0062L</t>
  </si>
  <si>
    <t>17 2 01 0062W</t>
  </si>
  <si>
    <t>17 2 01 0062Z</t>
  </si>
  <si>
    <t>17 2 01 0062Г</t>
  </si>
  <si>
    <t>17 2 01 0062Ж</t>
  </si>
  <si>
    <t>17 2 01 0062К</t>
  </si>
  <si>
    <t>17 2 01 0062М</t>
  </si>
  <si>
    <t>17 2 01 0063К</t>
  </si>
  <si>
    <t>17 2 01 0624L</t>
  </si>
  <si>
    <t>17 2 01 0624W</t>
  </si>
  <si>
    <t>17 2 01 0624Z</t>
  </si>
  <si>
    <t>17 2 01 0624Г</t>
  </si>
  <si>
    <t>17 2 01 0624Ж</t>
  </si>
  <si>
    <t>17 2 01 0624Л</t>
  </si>
  <si>
    <t>17 2 01 0624П</t>
  </si>
  <si>
    <t>17 2 01 0624Ф</t>
  </si>
  <si>
    <t>17 3 00 00000</t>
  </si>
  <si>
    <t>17 3 02 00000</t>
  </si>
  <si>
    <t>17 3 02 01260</t>
  </si>
  <si>
    <t>17 3 02 0126Ж</t>
  </si>
  <si>
    <t>17 3 02 S2860</t>
  </si>
  <si>
    <t>18 0 00 00000</t>
  </si>
  <si>
    <t>18 3 00 00000</t>
  </si>
  <si>
    <t>18 3 01 00000</t>
  </si>
  <si>
    <t>18 3 01 S4440</t>
  </si>
  <si>
    <t>18 3 E1 00000</t>
  </si>
  <si>
    <t>18 3 E1 74260</t>
  </si>
  <si>
    <t>18 3 E1 74480</t>
  </si>
  <si>
    <t>18 3 E1 S4260</t>
  </si>
  <si>
    <t>18 3 E1 S4480</t>
  </si>
  <si>
    <t>18 5 00 00000</t>
  </si>
  <si>
    <t>18 5 01 00000</t>
  </si>
  <si>
    <t>18 5 01 0054К</t>
  </si>
  <si>
    <t>Итого программные расходы:</t>
  </si>
  <si>
    <t>95 0 00 00000</t>
  </si>
  <si>
    <t>95 0 00 00010</t>
  </si>
  <si>
    <t>95 0 00 00030</t>
  </si>
  <si>
    <t>95 0 00 00150</t>
  </si>
  <si>
    <t>95 0 00 0015Щ</t>
  </si>
  <si>
    <t>99 0 00 00000</t>
  </si>
  <si>
    <t>99 0 00 00060</t>
  </si>
  <si>
    <t>99 0 00 00070</t>
  </si>
  <si>
    <t>99 0 00 00080</t>
  </si>
  <si>
    <t>99 0 00 00100</t>
  </si>
  <si>
    <t>99 0 00 01120</t>
  </si>
  <si>
    <t>99 0 00 04000</t>
  </si>
  <si>
    <t>99 0 00 5549F</t>
  </si>
  <si>
    <t>Итого непрограммные расходы:</t>
  </si>
  <si>
    <t>Программа муниципальных внутренних заимствований</t>
  </si>
  <si>
    <t>городского округа Мытищи за 2020 год</t>
  </si>
  <si>
    <t>I. Привлечение долговых обязательств</t>
  </si>
  <si>
    <t>1. Кредитные договоры и соглашения, заключенные Администрацией городского округа Мытищи от имени городского округа Мытищи</t>
  </si>
  <si>
    <t>№ п/п</t>
  </si>
  <si>
    <t>Виды заимствований</t>
  </si>
  <si>
    <t>Объем привлечения средств в 2020 году (тыс. рублей)</t>
  </si>
  <si>
    <t>Срок действия</t>
  </si>
  <si>
    <t>Фактически привлечено (тыс. рублей)</t>
  </si>
  <si>
    <t>1.</t>
  </si>
  <si>
    <t>Кредитные договоры и соглашения, заключенные от имени городского округа Мытищи</t>
  </si>
  <si>
    <t>2020-2022г.</t>
  </si>
  <si>
    <t>Итого: общий объем привлеченных средств в 2020 году</t>
  </si>
  <si>
    <t>II. Погашение заимствований</t>
  </si>
  <si>
    <t>Объем погашения                               в 2020 году (тыс. рублей)</t>
  </si>
  <si>
    <t>Фактически погашено   (тыс. рублей)</t>
  </si>
  <si>
    <t>Кредитные договоры и соглашения, заключенные от имени Московской области</t>
  </si>
  <si>
    <t>Итого</t>
  </si>
  <si>
    <t>ИТОГО:</t>
  </si>
  <si>
    <t xml:space="preserve">       </t>
  </si>
  <si>
    <t>Гла  ва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</si>
  <si>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(тыс. руб.)</t>
  </si>
  <si>
    <t>Доходы бюджета городского округа Мытищи за 2020 год
по кодам видов и подвидов доходов</t>
  </si>
  <si>
    <t>Код классификации дохода</t>
  </si>
  <si>
    <t>Наименование доходов</t>
  </si>
  <si>
    <t>Исполнено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</si>
  <si>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</si>
  <si>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</si>
  <si>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</si>
  <si>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</si>
  <si>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</si>
  <si>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</si>
  <si>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</si>
  <si>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</si>
  <si>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</si>
  <si>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</si>
  <si>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</si>
  <si>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</si>
  <si>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</si>
  <si>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</si>
  <si>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</si>
  <si>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</si>
  <si>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</si>
  <si>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</si>
  <si>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</si>
  <si>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</si>
  <si>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</si>
  <si>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</si>
  <si>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</si>
  <si>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</si>
  <si>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</si>
  <si>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</si>
  <si>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</si>
  <si>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</si>
  <si>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</si>
  <si>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</si>
  <si>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000 1 08 00000 00 0000 000</t>
  </si>
  <si>
    <t>Государственная пошлина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</si>
  <si>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</si>
  <si>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</si>
  <si>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000 1 08 07150 01 0000 110</t>
  </si>
  <si>
    <t>Государственная пошлина за выдачу разрешения на установку рекламной конструкции</t>
  </si>
  <si>
    <t>000 1 09 00000 00 0000 000</t>
  </si>
  <si>
    <t>Задолженность и перерасчеты по отмененным налогам, сборам и иным обязательным платежам</t>
  </si>
  <si>
    <t>-</t>
  </si>
  <si>
    <t>000 1 11 00000 00 0000 000</t>
  </si>
  <si>
    <t xml:space="preserve">Доходы от использования имущества, находящегося в государственной и муниципальной собственности  </t>
  </si>
  <si>
    <t>000 1 11 01040 04 0000 120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</si>
  <si>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</si>
  <si>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</si>
  <si>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</si>
  <si>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</si>
  <si>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</si>
  <si>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</si>
  <si>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</si>
  <si>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000 1 11 05312 04 0000 120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</si>
  <si>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</si>
  <si>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</si>
  <si>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</si>
  <si>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</si>
  <si>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</si>
  <si>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</si>
  <si>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</si>
  <si>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000 1 11 09044 04 0001 120</t>
  </si>
  <si>
    <t>Поступления за социальный найм жилья</t>
  </si>
  <si>
    <t>000 1 11 09044 04 0002 120</t>
  </si>
  <si>
    <t>Плата за право на установку и эксплуатацию рекламных конструкций</t>
  </si>
  <si>
    <t>000 1 11 09044 04 0003 120</t>
  </si>
  <si>
    <t>Прочие поступления от использования имущества</t>
  </si>
  <si>
    <t>000 1 12 00000 00 0000 000</t>
  </si>
  <si>
    <t xml:space="preserve">Платежи при пользовании природными ресурсами 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</si>
  <si>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</si>
  <si>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</si>
  <si>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</si>
  <si>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и компенсации затрат государства</t>
  </si>
  <si>
    <t>000 1 13 01530 04 0000 130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</si>
  <si>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</si>
  <si>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</si>
  <si>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</si>
  <si>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000 1 13 01994 04 0001 130</t>
  </si>
  <si>
    <t>Прочие доходы от оказания платных услуг МКУ "Водосток"</t>
  </si>
  <si>
    <t>000 1 13 01994 04 0002 130</t>
  </si>
  <si>
    <t>Прочие доходы от оказания платных услуг МКУ "Леспаркхоз"</t>
  </si>
  <si>
    <t>000 1 13 01994 04 0003 130</t>
  </si>
  <si>
    <t xml:space="preserve">Прочие доходы от оказания платных услуг </t>
  </si>
  <si>
    <t>000 1 13 02994 04 0000 130</t>
  </si>
  <si>
    <t>Прочие доходы от компенсации затрат бюджетов городских округов</t>
  </si>
  <si>
    <t>000 1 14 00000 00 0000 000</t>
  </si>
  <si>
    <t>Доходы от продажи материальных  и нематериальны активов</t>
  </si>
  <si>
    <t>000 1 14 01040 04 0000 410</t>
  </si>
  <si>
    <t>Доходы от продажи квартир, находящихся в собственности городских округов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</si>
  <si>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</si>
  <si>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</si>
  <si>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</si>
  <si>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</si>
  <si>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</si>
  <si>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</si>
  <si>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</si>
  <si>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</si>
  <si>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</si>
  <si>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</si>
  <si>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000 1 16 00000 00 0000 000</t>
  </si>
  <si>
    <t>Штрафы, санкции, возмещение ущерба</t>
  </si>
  <si>
    <t>000 1 16 01053 01 0000 140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</si>
  <si>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</si>
  <si>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</si>
  <si>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</si>
  <si>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</si>
  <si>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</si>
  <si>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</si>
  <si>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</si>
  <si>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</si>
  <si>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</si>
  <si>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</si>
  <si>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</si>
  <si>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</si>
  <si>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</si>
  <si>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</si>
  <si>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</si>
  <si>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</si>
  <si>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</si>
  <si>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</si>
  <si>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</si>
  <si>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</si>
  <si>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</si>
  <si>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</si>
  <si>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</si>
  <si>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000 1 16 01173 01 0000 140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</si>
  <si>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</si>
  <si>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000 1 16 01183 01 0000 140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</si>
  <si>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</si>
  <si>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</si>
  <si>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</si>
  <si>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</si>
  <si>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</si>
  <si>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</si>
  <si>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</si>
  <si>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</si>
  <si>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</si>
  <si>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000 1 16 10031 04 0000 140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</si>
  <si>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</si>
  <si>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000 1 16 10100 04 0000 140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</si>
  <si>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</si>
  <si>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</si>
  <si>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</si>
  <si>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</si>
  <si>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</si>
  <si>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</si>
  <si>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</si>
  <si>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000 1 16 11064 01 0000 140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</si>
  <si>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</si>
  <si>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000 1 17 00000 00 0000 000</t>
  </si>
  <si>
    <t>Прочие неналоговые доходы</t>
  </si>
  <si>
    <t>000 1 17 01040 04 0000 180</t>
  </si>
  <si>
    <t>Невыясненные поступления, зачисляемые в бюджеты городских округов</t>
  </si>
  <si>
    <t>000 1 17 05040 04 0000 180</t>
  </si>
  <si>
    <t>Прочие неналоговые доходы бюджетов городских округов</t>
  </si>
  <si>
    <t>000 1 17 05040 04 0001 180</t>
  </si>
  <si>
    <t>Поступления по инвестиционным контрактам</t>
  </si>
  <si>
    <t>000 1 17 05040 04 0002 180</t>
  </si>
  <si>
    <t>Выдача разрешений на размещение объектов без предоставления земельных участков и установления сервитутов, публичного сервитута</t>
  </si>
  <si>
    <t>000 1 17 05040 04 0009 180</t>
  </si>
  <si>
    <t>Прочие поступления за ущерб от вырубки зеленых насаждений</t>
  </si>
  <si>
    <t>000 1 17 05040 04 0012 180</t>
  </si>
  <si>
    <t>Прочие поступления от организаций</t>
  </si>
  <si>
    <t>000 1 17 05040 04 0020 180</t>
  </si>
  <si>
    <t>Плата за размещение нестационарных торговых объектов</t>
  </si>
  <si>
    <t>000 1 17 05040 04 0021 180</t>
  </si>
  <si>
    <t>Прочие неналоговые поступления, зачисляемые в бюджет городского округа</t>
  </si>
  <si>
    <t>000 1 18 00000 00 0000 000</t>
  </si>
  <si>
    <t>Поступления (перечисления) по урегулированию расчетов между бюжетами бюджетной системы Российской Федерации</t>
  </si>
  <si>
    <t>000 1 18 02400 04 0000 150</t>
  </si>
  <si>
    <t>Поступления в бюджеты городских округов (перечисления из бюджетов городских округов) по урегулированию расчетов между бюджетами бюджетной системы Российской Федерации по распределенным доходам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</si>
  <si>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</si>
  <si>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</si>
  <si>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</si>
  <si>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</si>
  <si>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000 2 02 20000 00 0000 150</t>
  </si>
  <si>
    <t>Субсидии бюджетам бюджетной системы Российской Федерации (межбюджетные субсидии)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</si>
  <si>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</si>
  <si>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</si>
  <si>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</si>
  <si>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</si>
  <si>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000 2 18 00000 04 0000 150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</si>
  <si>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</si>
  <si>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000 2 19 00000 04 0000 150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</si>
  <si>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</si>
  <si>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ВСЕГО ДОХОДОВ</t>
  </si>
  <si>
    <t xml:space="preserve">  </t>
  </si>
  <si>
    <t>УТВЕРЖДЕН
Решением Совета депутатов
городского округа Мытищи</t>
  </si>
  <si>
    <t>городского округа Мытищи</t>
  </si>
  <si>
    <t xml:space="preserve">от_____________№_________ </t>
  </si>
  <si>
    <t xml:space="preserve">                                                                                                                                                                                                                   (тыс.руб.)</t>
  </si>
  <si>
    <t xml:space="preserve"> -на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тыс.человек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</si>
</sst>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_-* #,##0.00_р_._-;\-* #,##0.00_р_._-;_-* &quot;-&quot;??_р_._-;_-@_-"/>
    <numFmt numFmtId="166" formatCode="_-* #,##0_р_._-;\-* #,##0_р_._-;_-* &quot;-&quot;_р_._-;_-@_-"/>
    <numFmt numFmtId="167" formatCode="#,##0.0\ ;[Red]\-#,##0.0"/>
    <numFmt numFmtId="168" formatCode="#,##0\ ;[Red]\-#,##0"/>
    <numFmt numFmtId="169" formatCode="#,##0.0_ ;[Red]\-#,##0.0\ "/>
    <numFmt numFmtId="170" formatCode="0.0"/>
    <numFmt numFmtId="171" formatCode="#\ ###\ ##0.0"/>
  </numFmts>
  <fonts count="54" x14ac:knownFonts="1">
    <font>
      <sz val="11"/>
      <color rgb="FF000000"/>
      <name val="Calibri"/>
      <family val="2"/>
    </font>
    <font>
      <sz val="9"/>
      <color theme="1"/>
      <name val="Arial"/>
      <family val="2"/>
      <charset val="204"/>
    </font>
    <font>
      <sz val="11"/>
      <color rgb="FF000000"/>
      <name val="Calibri"/>
      <family val="2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9.5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charset val="204"/>
    </font>
    <font>
      <b/>
      <i/>
      <sz val="11"/>
      <name val="Arial"/>
      <family val="2"/>
      <charset val="204"/>
    </font>
    <font>
      <sz val="10"/>
      <name val="Times New Roman CYR"/>
      <charset val="204"/>
    </font>
    <font>
      <i/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sz val="10.5"/>
      <color rgb="FF000000"/>
      <name val="Arial"/>
      <family val="2"/>
      <charset val="204"/>
    </font>
    <font>
      <b/>
      <sz val="10.5"/>
      <color rgb="FF000000"/>
      <name val="Arial"/>
      <family val="2"/>
      <charset val="204"/>
    </font>
    <font>
      <b/>
      <i/>
      <sz val="10.5"/>
      <color rgb="FF000000"/>
      <name val="Arial"/>
      <family val="2"/>
      <charset val="204"/>
    </font>
    <font>
      <sz val="11"/>
      <color rgb="FFFF0000"/>
      <name val="Calibri"/>
      <family val="2"/>
    </font>
    <font>
      <b/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3"/>
      <name val="Arial"/>
      <family val="2"/>
      <charset val="204"/>
    </font>
    <font>
      <i/>
      <sz val="12"/>
      <name val="Arial"/>
      <family val="2"/>
      <charset val="204"/>
    </font>
    <font>
      <b/>
      <sz val="11"/>
      <color theme="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</borders>
  <cellStyleXfs count="259">
    <xf numFmtId="0" fontId="0" fillId="0" borderId="0" applyBorder="0"/>
    <xf numFmtId="0" fontId="2" fillId="0" borderId="0" applyBorder="0"/>
    <xf numFmtId="0" fontId="4" fillId="0" borderId="0"/>
    <xf numFmtId="0" fontId="6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0" borderId="0"/>
    <xf numFmtId="0" fontId="2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Border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6" fillId="23" borderId="7" applyNumberFormat="0" applyFon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4" fillId="0" borderId="0"/>
    <xf numFmtId="9" fontId="30" fillId="0" borderId="0" applyFont="0" applyFill="0" applyBorder="0" applyAlignment="0" applyProtection="0"/>
    <xf numFmtId="0" fontId="39" fillId="0" borderId="0"/>
    <xf numFmtId="0" fontId="6" fillId="0" borderId="0"/>
    <xf numFmtId="0" fontId="4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334">
    <xf numFmtId="0" fontId="0" fillId="0" borderId="0" xfId="0" applyNumberFormat="1" applyFill="1" applyAlignment="1" applyProtection="1"/>
    <xf numFmtId="0" fontId="32" fillId="0" borderId="0" xfId="0" applyNumberFormat="1" applyFont="1" applyFill="1" applyAlignment="1" applyProtection="1"/>
    <xf numFmtId="0" fontId="32" fillId="24" borderId="0" xfId="0" applyNumberFormat="1" applyFont="1" applyFill="1" applyAlignment="1" applyProtection="1"/>
    <xf numFmtId="0" fontId="34" fillId="0" borderId="15" xfId="0" applyNumberFormat="1" applyFont="1" applyFill="1" applyBorder="1" applyAlignment="1" applyProtection="1">
      <alignment horizontal="center" vertical="center" wrapText="1"/>
    </xf>
    <xf numFmtId="0" fontId="34" fillId="24" borderId="15" xfId="0" applyNumberFormat="1" applyFont="1" applyFill="1" applyBorder="1" applyAlignment="1" applyProtection="1">
      <alignment horizontal="center" vertical="center" wrapText="1"/>
    </xf>
    <xf numFmtId="167" fontId="34" fillId="0" borderId="11" xfId="0" applyNumberFormat="1" applyFont="1" applyFill="1" applyBorder="1" applyAlignment="1" applyProtection="1">
      <alignment horizontal="center" vertical="center" wrapText="1"/>
    </xf>
    <xf numFmtId="0" fontId="34" fillId="24" borderId="16" xfId="0" applyNumberFormat="1" applyFont="1" applyFill="1" applyBorder="1" applyAlignment="1" applyProtection="1">
      <alignment horizontal="center" vertical="center" wrapText="1"/>
    </xf>
    <xf numFmtId="0" fontId="34" fillId="0" borderId="16" xfId="0" applyNumberFormat="1" applyFont="1" applyFill="1" applyBorder="1" applyAlignment="1" applyProtection="1">
      <alignment horizontal="center" vertical="center"/>
    </xf>
    <xf numFmtId="2" fontId="34" fillId="0" borderId="16" xfId="0" applyNumberFormat="1" applyFont="1" applyFill="1" applyBorder="1" applyAlignment="1" applyProtection="1">
      <alignment vertical="center" wrapText="1"/>
    </xf>
    <xf numFmtId="0" fontId="35" fillId="0" borderId="15" xfId="0" applyNumberFormat="1" applyFont="1" applyFill="1" applyBorder="1" applyAlignment="1" applyProtection="1">
      <alignment horizontal="center" wrapText="1"/>
    </xf>
    <xf numFmtId="0" fontId="35" fillId="24" borderId="15" xfId="0" applyNumberFormat="1" applyFont="1" applyFill="1" applyBorder="1" applyAlignment="1" applyProtection="1">
      <alignment horizontal="center" wrapText="1"/>
    </xf>
    <xf numFmtId="168" fontId="35" fillId="24" borderId="11" xfId="0" applyNumberFormat="1" applyFont="1" applyFill="1" applyBorder="1" applyAlignment="1" applyProtection="1">
      <alignment horizontal="center" wrapText="1"/>
    </xf>
    <xf numFmtId="0" fontId="35" fillId="24" borderId="16" xfId="0" applyNumberFormat="1" applyFont="1" applyFill="1" applyBorder="1" applyAlignment="1" applyProtection="1">
      <alignment horizontal="center"/>
    </xf>
    <xf numFmtId="0" fontId="35" fillId="0" borderId="16" xfId="0" applyNumberFormat="1" applyFont="1" applyFill="1" applyBorder="1" applyAlignment="1" applyProtection="1">
      <alignment horizontal="center"/>
    </xf>
    <xf numFmtId="0" fontId="5" fillId="25" borderId="17" xfId="0" applyNumberFormat="1" applyFont="1" applyFill="1" applyBorder="1" applyAlignment="1" applyProtection="1">
      <alignment horizontal="left" vertical="center" wrapText="1"/>
    </xf>
    <xf numFmtId="167" fontId="5" fillId="25" borderId="17" xfId="0" applyNumberFormat="1" applyFont="1" applyFill="1" applyBorder="1" applyAlignment="1" applyProtection="1">
      <alignment horizontal="right" vertical="center" wrapText="1"/>
    </xf>
    <xf numFmtId="0" fontId="38" fillId="0" borderId="17" xfId="0" applyNumberFormat="1" applyFont="1" applyFill="1" applyBorder="1" applyAlignment="1" applyProtection="1">
      <alignment horizontal="left" vertical="center" wrapText="1"/>
    </xf>
    <xf numFmtId="0" fontId="5" fillId="0" borderId="17" xfId="0" applyNumberFormat="1" applyFont="1" applyFill="1" applyBorder="1" applyAlignment="1" applyProtection="1">
      <alignment horizontal="left" vertical="center" wrapText="1"/>
    </xf>
    <xf numFmtId="0" fontId="32" fillId="0" borderId="17" xfId="0" applyNumberFormat="1" applyFont="1" applyFill="1" applyBorder="1" applyAlignment="1" applyProtection="1">
      <alignment horizontal="left" vertical="center" wrapText="1"/>
    </xf>
    <xf numFmtId="0" fontId="5" fillId="24" borderId="17" xfId="0" applyNumberFormat="1" applyFont="1" applyFill="1" applyBorder="1" applyAlignment="1" applyProtection="1">
      <alignment horizontal="left" vertical="center" wrapText="1"/>
    </xf>
    <xf numFmtId="0" fontId="38" fillId="24" borderId="17" xfId="0" applyNumberFormat="1" applyFont="1" applyFill="1" applyBorder="1" applyAlignment="1" applyProtection="1">
      <alignment horizontal="left" vertical="center" wrapText="1"/>
    </xf>
    <xf numFmtId="0" fontId="32" fillId="0" borderId="0" xfId="0" applyNumberFormat="1" applyFont="1" applyFill="1" applyAlignment="1" applyProtection="1">
      <alignment horizontal="left" wrapText="1"/>
    </xf>
    <xf numFmtId="167" fontId="32" fillId="24" borderId="0" xfId="0" applyNumberFormat="1" applyFont="1" applyFill="1" applyAlignment="1" applyProtection="1"/>
    <xf numFmtId="0" fontId="4" fillId="0" borderId="0" xfId="250" applyFont="1" applyFill="1"/>
    <xf numFmtId="0" fontId="5" fillId="0" borderId="0" xfId="251" applyFont="1" applyFill="1" applyBorder="1"/>
    <xf numFmtId="0" fontId="7" fillId="0" borderId="0" xfId="251" applyFont="1" applyFill="1" applyAlignment="1">
      <alignment horizontal="right"/>
    </xf>
    <xf numFmtId="0" fontId="40" fillId="0" borderId="16" xfId="251" applyFont="1" applyFill="1" applyBorder="1" applyAlignment="1">
      <alignment horizontal="center" vertical="center" wrapText="1"/>
    </xf>
    <xf numFmtId="0" fontId="3" fillId="26" borderId="16" xfId="252" applyFont="1" applyFill="1" applyBorder="1" applyAlignment="1">
      <alignment horizontal="left" vertical="center" wrapText="1"/>
    </xf>
    <xf numFmtId="171" fontId="3" fillId="26" borderId="16" xfId="250" applyNumberFormat="1" applyFont="1" applyFill="1" applyBorder="1" applyAlignment="1">
      <alignment horizontal="right" vertical="center" wrapText="1"/>
    </xf>
    <xf numFmtId="0" fontId="9" fillId="0" borderId="16" xfId="251" applyNumberFormat="1" applyFont="1" applyFill="1" applyBorder="1" applyAlignment="1">
      <alignment horizontal="left" vertical="center" wrapText="1" shrinkToFit="1"/>
    </xf>
    <xf numFmtId="164" fontId="9" fillId="0" borderId="16" xfId="250" applyNumberFormat="1" applyFont="1" applyFill="1" applyBorder="1" applyAlignment="1">
      <alignment horizontal="right"/>
    </xf>
    <xf numFmtId="164" fontId="9" fillId="24" borderId="16" xfId="250" applyNumberFormat="1" applyFont="1" applyFill="1" applyBorder="1" applyAlignment="1">
      <alignment horizontal="right"/>
    </xf>
    <xf numFmtId="171" fontId="9" fillId="0" borderId="16" xfId="250" applyNumberFormat="1" applyFont="1" applyFill="1" applyBorder="1" applyAlignment="1">
      <alignment horizontal="right" vertical="center" wrapText="1"/>
    </xf>
    <xf numFmtId="164" fontId="9" fillId="0" borderId="16" xfId="252" applyNumberFormat="1" applyFont="1" applyFill="1" applyBorder="1" applyAlignment="1">
      <alignment horizontal="right" vertical="center" wrapText="1"/>
    </xf>
    <xf numFmtId="0" fontId="9" fillId="0" borderId="16" xfId="251" applyFont="1" applyFill="1" applyBorder="1" applyAlignment="1">
      <alignment horizontal="left" vertical="center" wrapText="1" shrinkToFit="1"/>
    </xf>
    <xf numFmtId="49" fontId="9" fillId="0" borderId="16" xfId="251" applyNumberFormat="1" applyFont="1" applyFill="1" applyBorder="1" applyAlignment="1">
      <alignment horizontal="left" vertical="center" wrapText="1" shrinkToFit="1"/>
    </xf>
    <xf numFmtId="11" fontId="9" fillId="0" borderId="16" xfId="252" applyNumberFormat="1" applyFont="1" applyFill="1" applyBorder="1" applyAlignment="1">
      <alignment horizontal="left" vertical="center" wrapText="1" shrinkToFit="1"/>
    </xf>
    <xf numFmtId="4" fontId="9" fillId="0" borderId="16" xfId="251" applyNumberFormat="1" applyFont="1" applyFill="1" applyBorder="1" applyAlignment="1">
      <alignment horizontal="right" wrapText="1"/>
    </xf>
    <xf numFmtId="0" fontId="9" fillId="0" borderId="16" xfId="252" applyNumberFormat="1" applyFont="1" applyFill="1" applyBorder="1" applyAlignment="1">
      <alignment horizontal="left" vertical="center" wrapText="1" shrinkToFit="1"/>
    </xf>
    <xf numFmtId="11" fontId="9" fillId="0" borderId="16" xfId="252" applyNumberFormat="1" applyFont="1" applyFill="1" applyBorder="1" applyAlignment="1">
      <alignment horizontal="left" vertical="center" wrapText="1"/>
    </xf>
    <xf numFmtId="11" fontId="3" fillId="26" borderId="16" xfId="252" applyNumberFormat="1" applyFont="1" applyFill="1" applyBorder="1" applyAlignment="1">
      <alignment horizontal="left" vertical="center" wrapText="1"/>
    </xf>
    <xf numFmtId="164" fontId="9" fillId="26" borderId="16" xfId="250" applyNumberFormat="1" applyFont="1" applyFill="1" applyBorder="1" applyAlignment="1">
      <alignment horizontal="right"/>
    </xf>
    <xf numFmtId="164" fontId="3" fillId="26" borderId="16" xfId="250" applyNumberFormat="1" applyFont="1" applyFill="1" applyBorder="1" applyAlignment="1">
      <alignment horizontal="right"/>
    </xf>
    <xf numFmtId="49" fontId="9" fillId="0" borderId="16" xfId="252" applyNumberFormat="1" applyFont="1" applyFill="1" applyBorder="1" applyAlignment="1">
      <alignment horizontal="left" vertical="center" wrapText="1"/>
    </xf>
    <xf numFmtId="0" fontId="40" fillId="26" borderId="16" xfId="252" applyFont="1" applyFill="1" applyBorder="1" applyAlignment="1">
      <alignment horizontal="left" vertical="center" wrapText="1"/>
    </xf>
    <xf numFmtId="171" fontId="40" fillId="26" borderId="16" xfId="250" applyNumberFormat="1" applyFont="1" applyFill="1" applyBorder="1" applyAlignment="1">
      <alignment horizontal="right" vertical="center" wrapText="1"/>
    </xf>
    <xf numFmtId="167" fontId="5" fillId="25" borderId="16" xfId="0" applyNumberFormat="1" applyFont="1" applyFill="1" applyBorder="1" applyAlignment="1" applyProtection="1"/>
    <xf numFmtId="0" fontId="5" fillId="27" borderId="0" xfId="196" applyFont="1" applyFill="1" applyAlignment="1"/>
    <xf numFmtId="0" fontId="7" fillId="0" borderId="0" xfId="196" applyFont="1" applyAlignment="1">
      <alignment vertical="center"/>
    </xf>
    <xf numFmtId="0" fontId="4" fillId="0" borderId="0" xfId="196" applyFont="1"/>
    <xf numFmtId="0" fontId="7" fillId="0" borderId="0" xfId="196" applyFont="1" applyAlignment="1">
      <alignment vertical="center" wrapText="1"/>
    </xf>
    <xf numFmtId="0" fontId="5" fillId="0" borderId="16" xfId="196" applyFont="1" applyFill="1" applyBorder="1" applyAlignment="1">
      <alignment horizontal="center" vertical="center" wrapText="1"/>
    </xf>
    <xf numFmtId="0" fontId="4" fillId="0" borderId="16" xfId="196" applyFont="1" applyFill="1" applyBorder="1" applyAlignment="1">
      <alignment horizontal="center"/>
    </xf>
    <xf numFmtId="164" fontId="29" fillId="0" borderId="16" xfId="196" applyNumberFormat="1" applyFont="1" applyFill="1" applyBorder="1" applyAlignment="1">
      <alignment horizontal="right" vertical="center" wrapText="1"/>
    </xf>
    <xf numFmtId="164" fontId="29" fillId="0" borderId="16" xfId="196" applyNumberFormat="1" applyFont="1" applyFill="1" applyBorder="1"/>
    <xf numFmtId="171" fontId="7" fillId="0" borderId="16" xfId="196" applyNumberFormat="1" applyFont="1" applyFill="1" applyBorder="1" applyAlignment="1">
      <alignment horizontal="right" vertical="center" wrapText="1"/>
    </xf>
    <xf numFmtId="170" fontId="7" fillId="0" borderId="16" xfId="196" applyNumberFormat="1" applyFont="1" applyFill="1" applyBorder="1"/>
    <xf numFmtId="49" fontId="29" fillId="0" borderId="16" xfId="196" applyNumberFormat="1" applyFont="1" applyFill="1" applyBorder="1" applyAlignment="1">
      <alignment horizontal="center" vertical="center"/>
    </xf>
    <xf numFmtId="0" fontId="29" fillId="0" borderId="16" xfId="196" applyNumberFormat="1" applyFont="1" applyFill="1" applyBorder="1" applyAlignment="1">
      <alignment vertical="center" wrapText="1"/>
    </xf>
    <xf numFmtId="171" fontId="29" fillId="0" borderId="16" xfId="196" applyNumberFormat="1" applyFont="1" applyFill="1" applyBorder="1" applyAlignment="1">
      <alignment horizontal="right" vertical="center" wrapText="1"/>
    </xf>
    <xf numFmtId="0" fontId="29" fillId="0" borderId="16" xfId="196" applyFont="1" applyFill="1" applyBorder="1" applyAlignment="1">
      <alignment vertical="center" wrapText="1"/>
    </xf>
    <xf numFmtId="49" fontId="7" fillId="26" borderId="16" xfId="196" applyNumberFormat="1" applyFont="1" applyFill="1" applyBorder="1" applyAlignment="1">
      <alignment horizontal="center" vertical="center"/>
    </xf>
    <xf numFmtId="0" fontId="7" fillId="26" borderId="16" xfId="196" applyFont="1" applyFill="1" applyBorder="1" applyAlignment="1">
      <alignment vertical="center" wrapText="1"/>
    </xf>
    <xf numFmtId="171" fontId="7" fillId="26" borderId="16" xfId="196" applyNumberFormat="1" applyFont="1" applyFill="1" applyBorder="1" applyAlignment="1">
      <alignment horizontal="right" vertical="center" wrapText="1"/>
    </xf>
    <xf numFmtId="164" fontId="7" fillId="26" borderId="16" xfId="196" applyNumberFormat="1" applyFont="1" applyFill="1" applyBorder="1"/>
    <xf numFmtId="49" fontId="7" fillId="0" borderId="16" xfId="196" applyNumberFormat="1" applyFont="1" applyFill="1" applyBorder="1" applyAlignment="1">
      <alignment horizontal="center" vertical="center"/>
    </xf>
    <xf numFmtId="0" fontId="7" fillId="0" borderId="16" xfId="196" applyFont="1" applyFill="1" applyBorder="1" applyAlignment="1">
      <alignment vertical="center" wrapText="1"/>
    </xf>
    <xf numFmtId="164" fontId="7" fillId="0" borderId="16" xfId="196" applyNumberFormat="1" applyFont="1" applyFill="1" applyBorder="1"/>
    <xf numFmtId="167" fontId="5" fillId="0" borderId="16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Alignment="1" applyProtection="1">
      <alignment horizontal="left" wrapText="1"/>
    </xf>
    <xf numFmtId="0" fontId="45" fillId="0" borderId="15" xfId="0" applyNumberFormat="1" applyFont="1" applyFill="1" applyBorder="1" applyAlignment="1" applyProtection="1">
      <alignment horizontal="center" vertical="center" wrapText="1"/>
    </xf>
    <xf numFmtId="0" fontId="32" fillId="0" borderId="15" xfId="0" applyNumberFormat="1" applyFont="1" applyFill="1" applyBorder="1" applyAlignment="1" applyProtection="1">
      <alignment horizontal="center" wrapText="1"/>
    </xf>
    <xf numFmtId="0" fontId="46" fillId="28" borderId="17" xfId="0" applyNumberFormat="1" applyFont="1" applyFill="1" applyBorder="1" applyAlignment="1" applyProtection="1">
      <alignment horizontal="left" vertical="center" wrapText="1"/>
    </xf>
    <xf numFmtId="167" fontId="46" fillId="28" borderId="17" xfId="0" applyNumberFormat="1" applyFont="1" applyFill="1" applyBorder="1" applyAlignment="1" applyProtection="1">
      <alignment horizontal="right" vertical="center" wrapText="1"/>
    </xf>
    <xf numFmtId="167" fontId="0" fillId="0" borderId="0" xfId="0" applyNumberFormat="1" applyFill="1" applyAlignment="1" applyProtection="1"/>
    <xf numFmtId="0" fontId="47" fillId="29" borderId="17" xfId="0" applyNumberFormat="1" applyFont="1" applyFill="1" applyBorder="1" applyAlignment="1" applyProtection="1">
      <alignment horizontal="left" vertical="center" wrapText="1"/>
    </xf>
    <xf numFmtId="0" fontId="45" fillId="29" borderId="17" xfId="0" applyNumberFormat="1" applyFont="1" applyFill="1" applyBorder="1" applyAlignment="1" applyProtection="1">
      <alignment horizontal="left" vertical="center" wrapText="1"/>
    </xf>
    <xf numFmtId="167" fontId="47" fillId="29" borderId="17" xfId="0" applyNumberFormat="1" applyFont="1" applyFill="1" applyBorder="1" applyAlignment="1" applyProtection="1">
      <alignment horizontal="right" vertical="center" wrapText="1"/>
    </xf>
    <xf numFmtId="0" fontId="47" fillId="0" borderId="17" xfId="0" applyNumberFormat="1" applyFont="1" applyFill="1" applyBorder="1" applyAlignment="1" applyProtection="1">
      <alignment horizontal="left" vertical="center" wrapText="1"/>
    </xf>
    <xf numFmtId="167" fontId="47" fillId="0" borderId="17" xfId="0" applyNumberFormat="1" applyFont="1" applyFill="1" applyBorder="1" applyAlignment="1" applyProtection="1">
      <alignment horizontal="right" vertical="center" wrapText="1"/>
    </xf>
    <xf numFmtId="0" fontId="45" fillId="0" borderId="17" xfId="0" applyNumberFormat="1" applyFont="1" applyFill="1" applyBorder="1" applyAlignment="1" applyProtection="1">
      <alignment horizontal="left" vertical="center" wrapText="1"/>
    </xf>
    <xf numFmtId="167" fontId="45" fillId="0" borderId="17" xfId="0" applyNumberFormat="1" applyFont="1" applyFill="1" applyBorder="1" applyAlignment="1" applyProtection="1">
      <alignment horizontal="right" vertical="center" wrapText="1"/>
    </xf>
    <xf numFmtId="167" fontId="48" fillId="0" borderId="0" xfId="0" applyNumberFormat="1" applyFont="1" applyFill="1" applyAlignment="1" applyProtection="1"/>
    <xf numFmtId="167" fontId="45" fillId="24" borderId="17" xfId="0" applyNumberFormat="1" applyFont="1" applyFill="1" applyBorder="1" applyAlignment="1" applyProtection="1">
      <alignment horizontal="right" vertical="center" wrapText="1"/>
    </xf>
    <xf numFmtId="0" fontId="46" fillId="24" borderId="17" xfId="0" applyNumberFormat="1" applyFont="1" applyFill="1" applyBorder="1" applyAlignment="1" applyProtection="1">
      <alignment horizontal="left" vertical="center" wrapText="1"/>
    </xf>
    <xf numFmtId="167" fontId="46" fillId="24" borderId="17" xfId="0" applyNumberFormat="1" applyFont="1" applyFill="1" applyBorder="1" applyAlignment="1" applyProtection="1">
      <alignment horizontal="right" vertical="center" wrapText="1"/>
    </xf>
    <xf numFmtId="0" fontId="48" fillId="24" borderId="0" xfId="0" applyNumberFormat="1" applyFont="1" applyFill="1" applyAlignment="1" applyProtection="1"/>
    <xf numFmtId="169" fontId="0" fillId="0" borderId="0" xfId="0" applyNumberFormat="1" applyFill="1" applyAlignment="1" applyProtection="1"/>
    <xf numFmtId="0" fontId="0" fillId="24" borderId="0" xfId="0" applyNumberFormat="1" applyFill="1" applyAlignment="1" applyProtection="1"/>
    <xf numFmtId="169" fontId="49" fillId="0" borderId="0" xfId="0" applyNumberFormat="1" applyFont="1" applyFill="1" applyAlignment="1" applyProtection="1"/>
    <xf numFmtId="0" fontId="46" fillId="29" borderId="17" xfId="0" applyNumberFormat="1" applyFont="1" applyFill="1" applyBorder="1" applyAlignment="1" applyProtection="1">
      <alignment horizontal="left" vertical="center" wrapText="1"/>
    </xf>
    <xf numFmtId="167" fontId="46" fillId="29" borderId="17" xfId="0" applyNumberFormat="1" applyFont="1" applyFill="1" applyBorder="1" applyAlignment="1" applyProtection="1">
      <alignment horizontal="right" vertical="center" wrapText="1"/>
    </xf>
    <xf numFmtId="0" fontId="45" fillId="0" borderId="0" xfId="0" applyNumberFormat="1" applyFont="1" applyFill="1" applyAlignment="1" applyProtection="1">
      <alignment horizontal="left" wrapText="1"/>
    </xf>
    <xf numFmtId="4" fontId="0" fillId="0" borderId="0" xfId="0" applyNumberFormat="1" applyFill="1" applyAlignment="1" applyProtection="1"/>
    <xf numFmtId="167" fontId="45" fillId="0" borderId="0" xfId="0" applyNumberFormat="1" applyFont="1" applyFill="1" applyAlignment="1" applyProtection="1"/>
    <xf numFmtId="2" fontId="32" fillId="0" borderId="15" xfId="0" applyNumberFormat="1" applyFont="1" applyFill="1" applyBorder="1" applyAlignment="1" applyProtection="1">
      <alignment horizontal="center" wrapText="1"/>
    </xf>
    <xf numFmtId="0" fontId="36" fillId="26" borderId="17" xfId="0" applyNumberFormat="1" applyFont="1" applyFill="1" applyBorder="1" applyAlignment="1" applyProtection="1">
      <alignment horizontal="left" vertical="center" wrapText="1"/>
    </xf>
    <xf numFmtId="167" fontId="50" fillId="0" borderId="0" xfId="0" applyNumberFormat="1" applyFont="1" applyFill="1" applyAlignment="1" applyProtection="1"/>
    <xf numFmtId="0" fontId="32" fillId="28" borderId="17" xfId="0" applyNumberFormat="1" applyFont="1" applyFill="1" applyBorder="1" applyAlignment="1" applyProtection="1">
      <alignment horizontal="left" vertical="center" wrapText="1"/>
    </xf>
    <xf numFmtId="0" fontId="33" fillId="0" borderId="17" xfId="0" applyNumberFormat="1" applyFont="1" applyFill="1" applyBorder="1" applyAlignment="1" applyProtection="1">
      <alignment horizontal="left" vertical="center" wrapText="1"/>
    </xf>
    <xf numFmtId="169" fontId="50" fillId="0" borderId="0" xfId="0" applyNumberFormat="1" applyFont="1" applyFill="1" applyAlignment="1" applyProtection="1"/>
    <xf numFmtId="169" fontId="48" fillId="0" borderId="0" xfId="0" applyNumberFormat="1" applyFont="1" applyFill="1" applyAlignment="1" applyProtection="1"/>
    <xf numFmtId="0" fontId="33" fillId="28" borderId="17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Alignment="1" applyProtection="1"/>
    <xf numFmtId="0" fontId="36" fillId="28" borderId="17" xfId="0" applyNumberFormat="1" applyFont="1" applyFill="1" applyBorder="1" applyAlignment="1" applyProtection="1">
      <alignment horizontal="left" vertical="center" wrapText="1"/>
    </xf>
    <xf numFmtId="0" fontId="36" fillId="30" borderId="17" xfId="0" applyNumberFormat="1" applyFont="1" applyFill="1" applyBorder="1" applyAlignment="1" applyProtection="1">
      <alignment horizontal="left" vertical="center" wrapText="1"/>
    </xf>
    <xf numFmtId="0" fontId="36" fillId="31" borderId="17" xfId="0" applyNumberFormat="1" applyFont="1" applyFill="1" applyBorder="1" applyAlignment="1" applyProtection="1">
      <alignment horizontal="left" vertical="center" wrapText="1"/>
    </xf>
    <xf numFmtId="0" fontId="9" fillId="0" borderId="0" xfId="193" applyFont="1" applyFill="1"/>
    <xf numFmtId="0" fontId="5" fillId="0" borderId="0" xfId="193" applyFont="1" applyFill="1"/>
    <xf numFmtId="164" fontId="7" fillId="0" borderId="0" xfId="193" applyNumberFormat="1" applyFont="1" applyFill="1" applyAlignment="1"/>
    <xf numFmtId="164" fontId="7" fillId="0" borderId="0" xfId="193" applyNumberFormat="1" applyFont="1" applyFill="1" applyAlignment="1">
      <alignment horizontal="right"/>
    </xf>
    <xf numFmtId="164" fontId="7" fillId="0" borderId="0" xfId="3" applyNumberFormat="1" applyFont="1" applyFill="1" applyBorder="1" applyAlignment="1">
      <alignment vertical="top"/>
    </xf>
    <xf numFmtId="164" fontId="7" fillId="0" borderId="0" xfId="3" applyNumberFormat="1" applyFont="1" applyFill="1" applyBorder="1" applyAlignment="1">
      <alignment horizontal="right" vertical="top"/>
    </xf>
    <xf numFmtId="0" fontId="3" fillId="0" borderId="0" xfId="193" applyFont="1" applyFill="1" applyAlignment="1">
      <alignment horizontal="center"/>
    </xf>
    <xf numFmtId="0" fontId="9" fillId="0" borderId="26" xfId="193" applyFont="1" applyFill="1" applyBorder="1" applyAlignment="1">
      <alignment horizontal="center" vertical="center"/>
    </xf>
    <xf numFmtId="0" fontId="9" fillId="0" borderId="0" xfId="193" applyFont="1" applyFill="1" applyAlignment="1">
      <alignment vertical="center"/>
    </xf>
    <xf numFmtId="164" fontId="9" fillId="0" borderId="27" xfId="193" applyNumberFormat="1" applyFont="1" applyFill="1" applyBorder="1" applyAlignment="1">
      <alignment horizontal="center" vertical="center"/>
    </xf>
    <xf numFmtId="164" fontId="9" fillId="0" borderId="26" xfId="193" applyNumberFormat="1" applyFont="1" applyFill="1" applyBorder="1" applyAlignment="1">
      <alignment horizontal="center" vertical="center"/>
    </xf>
    <xf numFmtId="3" fontId="5" fillId="0" borderId="0" xfId="193" applyNumberFormat="1" applyFont="1" applyFill="1"/>
    <xf numFmtId="0" fontId="9" fillId="0" borderId="32" xfId="193" applyFont="1" applyFill="1" applyBorder="1" applyAlignment="1">
      <alignment vertical="center"/>
    </xf>
    <xf numFmtId="0" fontId="9" fillId="0" borderId="33" xfId="193" applyFont="1" applyFill="1" applyBorder="1" applyAlignment="1">
      <alignment vertical="center"/>
    </xf>
    <xf numFmtId="164" fontId="3" fillId="0" borderId="32" xfId="193" applyNumberFormat="1" applyFont="1" applyFill="1" applyBorder="1" applyAlignment="1">
      <alignment horizontal="center" vertical="center"/>
    </xf>
    <xf numFmtId="0" fontId="9" fillId="0" borderId="0" xfId="193" applyFont="1" applyFill="1" applyAlignment="1">
      <alignment horizontal="left" wrapText="1"/>
    </xf>
    <xf numFmtId="0" fontId="9" fillId="0" borderId="0" xfId="193" applyFont="1" applyFill="1" applyBorder="1" applyAlignment="1">
      <alignment horizontal="left" wrapText="1"/>
    </xf>
    <xf numFmtId="0" fontId="9" fillId="0" borderId="0" xfId="193" applyFont="1" applyFill="1" applyBorder="1"/>
    <xf numFmtId="0" fontId="9" fillId="0" borderId="27" xfId="193" applyFont="1" applyFill="1" applyBorder="1" applyAlignment="1">
      <alignment horizontal="center" vertical="center" wrapText="1"/>
    </xf>
    <xf numFmtId="0" fontId="9" fillId="0" borderId="37" xfId="193" applyFont="1" applyFill="1" applyBorder="1" applyAlignment="1">
      <alignment horizontal="center" vertical="center" wrapText="1"/>
    </xf>
    <xf numFmtId="0" fontId="9" fillId="0" borderId="27" xfId="193" applyFont="1" applyFill="1" applyBorder="1" applyAlignment="1">
      <alignment horizontal="left" vertical="center" wrapText="1"/>
    </xf>
    <xf numFmtId="0" fontId="9" fillId="0" borderId="39" xfId="193" applyFont="1" applyFill="1" applyBorder="1" applyAlignment="1">
      <alignment horizontal="center" vertical="center"/>
    </xf>
    <xf numFmtId="0" fontId="3" fillId="0" borderId="30" xfId="193" applyFont="1" applyFill="1" applyBorder="1" applyAlignment="1">
      <alignment horizontal="center" vertical="center" wrapText="1"/>
    </xf>
    <xf numFmtId="0" fontId="3" fillId="0" borderId="0" xfId="193" applyFont="1" applyFill="1" applyBorder="1" applyAlignment="1">
      <alignment horizontal="center" vertical="center" wrapText="1"/>
    </xf>
    <xf numFmtId="3" fontId="3" fillId="0" borderId="0" xfId="193" applyNumberFormat="1" applyFont="1" applyFill="1" applyBorder="1" applyAlignment="1">
      <alignment horizontal="center" vertical="center" wrapText="1"/>
    </xf>
    <xf numFmtId="164" fontId="9" fillId="0" borderId="0" xfId="193" applyNumberFormat="1" applyFont="1" applyFill="1" applyAlignment="1">
      <alignment vertical="center"/>
    </xf>
    <xf numFmtId="164" fontId="9" fillId="0" borderId="39" xfId="193" applyNumberFormat="1" applyFont="1" applyFill="1" applyBorder="1" applyAlignment="1">
      <alignment vertical="center"/>
    </xf>
    <xf numFmtId="0" fontId="3" fillId="0" borderId="34" xfId="193" applyFont="1" applyFill="1" applyBorder="1" applyAlignment="1">
      <alignment horizontal="center" vertical="center"/>
    </xf>
    <xf numFmtId="0" fontId="45" fillId="0" borderId="15" xfId="0" applyNumberFormat="1" applyFont="1" applyFill="1" applyBorder="1" applyAlignment="1" applyProtection="1">
      <alignment horizontal="center" wrapText="1"/>
    </xf>
    <xf numFmtId="171" fontId="7" fillId="0" borderId="0" xfId="196" applyNumberFormat="1" applyFont="1" applyFill="1" applyBorder="1" applyAlignment="1">
      <alignment horizontal="right" vertical="center" wrapText="1"/>
    </xf>
    <xf numFmtId="0" fontId="7" fillId="0" borderId="0" xfId="250" applyFont="1" applyFill="1"/>
    <xf numFmtId="0" fontId="9" fillId="0" borderId="0" xfId="250" applyFont="1" applyFill="1" applyAlignment="1">
      <alignment horizontal="center" vertical="center"/>
    </xf>
    <xf numFmtId="0" fontId="7" fillId="0" borderId="0" xfId="250" applyFont="1" applyFill="1" applyAlignment="1">
      <alignment vertical="center"/>
    </xf>
    <xf numFmtId="164" fontId="7" fillId="0" borderId="0" xfId="250" applyNumberFormat="1" applyFont="1" applyFill="1" applyAlignment="1">
      <alignment vertical="center"/>
    </xf>
    <xf numFmtId="0" fontId="7" fillId="0" borderId="0" xfId="250" applyFont="1" applyFill="1" applyBorder="1" applyAlignment="1">
      <alignment horizontal="center" vertical="center" wrapText="1"/>
    </xf>
    <xf numFmtId="0" fontId="7" fillId="0" borderId="21" xfId="250" applyFont="1" applyFill="1" applyBorder="1" applyAlignment="1">
      <alignment horizontal="center" vertical="center" wrapText="1"/>
    </xf>
    <xf numFmtId="0" fontId="7" fillId="0" borderId="16" xfId="250" applyFont="1" applyFill="1" applyBorder="1" applyAlignment="1">
      <alignment horizontal="center" vertical="center" wrapText="1"/>
    </xf>
    <xf numFmtId="164" fontId="7" fillId="0" borderId="16" xfId="250" applyNumberFormat="1" applyFont="1" applyFill="1" applyBorder="1" applyAlignment="1">
      <alignment horizontal="center" vertical="center" wrapText="1"/>
    </xf>
    <xf numFmtId="170" fontId="7" fillId="0" borderId="16" xfId="250" applyNumberFormat="1" applyFont="1" applyFill="1" applyBorder="1" applyAlignment="1">
      <alignment horizontal="center" vertical="center" wrapText="1"/>
    </xf>
    <xf numFmtId="164" fontId="7" fillId="0" borderId="16" xfId="250" applyNumberFormat="1" applyFont="1" applyFill="1" applyBorder="1" applyAlignment="1">
      <alignment horizontal="right" vertical="center" wrapText="1"/>
    </xf>
    <xf numFmtId="0" fontId="3" fillId="32" borderId="16" xfId="250" applyFont="1" applyFill="1" applyBorder="1" applyAlignment="1">
      <alignment horizontal="center" vertical="center" wrapText="1"/>
    </xf>
    <xf numFmtId="0" fontId="29" fillId="32" borderId="16" xfId="250" applyFont="1" applyFill="1" applyBorder="1" applyAlignment="1">
      <alignment horizontal="center" vertical="center" wrapText="1"/>
    </xf>
    <xf numFmtId="164" fontId="29" fillId="32" borderId="16" xfId="250" applyNumberFormat="1" applyFont="1" applyFill="1" applyBorder="1" applyAlignment="1">
      <alignment horizontal="right" vertical="center" wrapText="1"/>
    </xf>
    <xf numFmtId="0" fontId="3" fillId="33" borderId="16" xfId="250" applyFont="1" applyFill="1" applyBorder="1" applyAlignment="1">
      <alignment horizontal="center" vertical="center" wrapText="1"/>
    </xf>
    <xf numFmtId="0" fontId="29" fillId="33" borderId="16" xfId="250" applyFont="1" applyFill="1" applyBorder="1" applyAlignment="1">
      <alignment vertical="center" wrapText="1"/>
    </xf>
    <xf numFmtId="164" fontId="29" fillId="33" borderId="16" xfId="250" applyNumberFormat="1" applyFont="1" applyFill="1" applyBorder="1" applyAlignment="1">
      <alignment vertical="center" wrapText="1"/>
    </xf>
    <xf numFmtId="164" fontId="29" fillId="33" borderId="16" xfId="250" applyNumberFormat="1" applyFont="1" applyFill="1" applyBorder="1" applyAlignment="1">
      <alignment horizontal="right" vertical="center" wrapText="1"/>
    </xf>
    <xf numFmtId="0" fontId="29" fillId="0" borderId="0" xfId="250" applyFont="1" applyFill="1"/>
    <xf numFmtId="0" fontId="9" fillId="0" borderId="16" xfId="250" applyFont="1" applyFill="1" applyBorder="1" applyAlignment="1">
      <alignment horizontal="center" vertical="center" wrapText="1"/>
    </xf>
    <xf numFmtId="3" fontId="7" fillId="0" borderId="16" xfId="250" applyNumberFormat="1" applyFont="1" applyFill="1" applyBorder="1" applyAlignment="1">
      <alignment vertical="center" wrapText="1"/>
    </xf>
    <xf numFmtId="164" fontId="7" fillId="0" borderId="16" xfId="250" applyNumberFormat="1" applyFont="1" applyFill="1" applyBorder="1" applyAlignment="1">
      <alignment vertical="center" wrapText="1"/>
    </xf>
    <xf numFmtId="0" fontId="42" fillId="0" borderId="16" xfId="250" applyFont="1" applyFill="1" applyBorder="1" applyAlignment="1">
      <alignment horizontal="center" vertical="center" wrapText="1"/>
    </xf>
    <xf numFmtId="0" fontId="42" fillId="0" borderId="16" xfId="250" applyFont="1" applyFill="1" applyBorder="1" applyAlignment="1">
      <alignment horizontal="left" vertical="center" wrapText="1"/>
    </xf>
    <xf numFmtId="164" fontId="42" fillId="0" borderId="16" xfId="250" applyNumberFormat="1" applyFont="1" applyFill="1" applyBorder="1" applyAlignment="1">
      <alignment horizontal="right" vertical="center" wrapText="1"/>
    </xf>
    <xf numFmtId="164" fontId="42" fillId="0" borderId="16" xfId="250" applyNumberFormat="1" applyFont="1" applyFill="1" applyBorder="1" applyAlignment="1">
      <alignment vertical="center" wrapText="1"/>
    </xf>
    <xf numFmtId="0" fontId="52" fillId="0" borderId="0" xfId="250" applyFont="1" applyFill="1"/>
    <xf numFmtId="0" fontId="9" fillId="27" borderId="16" xfId="250" applyFont="1" applyFill="1" applyBorder="1" applyAlignment="1">
      <alignment horizontal="center" vertical="center" wrapText="1"/>
    </xf>
    <xf numFmtId="0" fontId="7" fillId="0" borderId="16" xfId="250" applyFont="1" applyFill="1" applyBorder="1" applyAlignment="1">
      <alignment vertical="center" wrapText="1"/>
    </xf>
    <xf numFmtId="164" fontId="7" fillId="0" borderId="0" xfId="250" applyNumberFormat="1" applyFont="1" applyFill="1" applyBorder="1" applyAlignment="1">
      <alignment vertical="center"/>
    </xf>
    <xf numFmtId="0" fontId="7" fillId="0" borderId="0" xfId="250" applyFont="1" applyFill="1" applyAlignment="1">
      <alignment horizontal="right"/>
    </xf>
    <xf numFmtId="164" fontId="7" fillId="0" borderId="0" xfId="250" applyNumberFormat="1" applyFont="1" applyFill="1" applyBorder="1" applyAlignment="1">
      <alignment vertical="center" wrapText="1"/>
    </xf>
    <xf numFmtId="164" fontId="7" fillId="0" borderId="0" xfId="250" applyNumberFormat="1" applyFont="1" applyFill="1" applyAlignment="1">
      <alignment horizontal="right" vertical="center"/>
    </xf>
    <xf numFmtId="170" fontId="7" fillId="0" borderId="0" xfId="250" applyNumberFormat="1" applyFont="1" applyFill="1" applyAlignment="1">
      <alignment vertical="center"/>
    </xf>
    <xf numFmtId="0" fontId="7" fillId="0" borderId="0" xfId="250" applyFont="1" applyFill="1" applyBorder="1" applyAlignment="1">
      <alignment vertical="center"/>
    </xf>
    <xf numFmtId="0" fontId="7" fillId="0" borderId="0" xfId="250" applyFont="1" applyFill="1" applyBorder="1"/>
    <xf numFmtId="0" fontId="9" fillId="0" borderId="0" xfId="250" applyFont="1" applyFill="1" applyBorder="1" applyAlignment="1">
      <alignment horizontal="center" vertical="center"/>
    </xf>
    <xf numFmtId="0" fontId="29" fillId="0" borderId="0" xfId="196" applyFont="1" applyFill="1" applyBorder="1" applyAlignment="1">
      <alignment horizontal="center" wrapText="1"/>
    </xf>
    <xf numFmtId="0" fontId="43" fillId="0" borderId="40" xfId="1" applyNumberFormat="1" applyFont="1" applyFill="1" applyBorder="1" applyAlignment="1" applyProtection="1">
      <alignment horizontal="center" vertical="center" wrapText="1"/>
    </xf>
    <xf numFmtId="164" fontId="43" fillId="0" borderId="41" xfId="195" applyNumberFormat="1" applyFont="1" applyBorder="1" applyAlignment="1">
      <alignment horizontal="center" vertical="center" wrapText="1"/>
    </xf>
    <xf numFmtId="0" fontId="35" fillId="0" borderId="47" xfId="0" applyNumberFormat="1" applyFont="1" applyFill="1" applyBorder="1" applyAlignment="1" applyProtection="1">
      <alignment horizontal="center" wrapText="1"/>
    </xf>
    <xf numFmtId="0" fontId="36" fillId="25" borderId="48" xfId="0" applyNumberFormat="1" applyFont="1" applyFill="1" applyBorder="1" applyAlignment="1" applyProtection="1">
      <alignment horizontal="left" vertical="center" wrapText="1"/>
    </xf>
    <xf numFmtId="0" fontId="37" fillId="0" borderId="48" xfId="0" applyNumberFormat="1" applyFont="1" applyFill="1" applyBorder="1" applyAlignment="1" applyProtection="1">
      <alignment horizontal="left" vertical="center" wrapText="1"/>
    </xf>
    <xf numFmtId="0" fontId="32" fillId="0" borderId="48" xfId="0" applyNumberFormat="1" applyFont="1" applyFill="1" applyBorder="1" applyAlignment="1" applyProtection="1">
      <alignment horizontal="left" vertical="center" wrapText="1"/>
    </xf>
    <xf numFmtId="0" fontId="37" fillId="24" borderId="48" xfId="0" applyNumberFormat="1" applyFont="1" applyFill="1" applyBorder="1" applyAlignment="1" applyProtection="1">
      <alignment horizontal="left" vertical="center" wrapText="1"/>
    </xf>
    <xf numFmtId="0" fontId="32" fillId="25" borderId="48" xfId="0" applyNumberFormat="1" applyFont="1" applyFill="1" applyBorder="1" applyAlignment="1" applyProtection="1">
      <alignment horizontal="left" vertical="center" wrapText="1"/>
    </xf>
    <xf numFmtId="0" fontId="32" fillId="25" borderId="49" xfId="0" applyNumberFormat="1" applyFont="1" applyFill="1" applyBorder="1" applyAlignment="1" applyProtection="1">
      <alignment horizontal="left" vertical="center" wrapText="1"/>
    </xf>
    <xf numFmtId="0" fontId="5" fillId="25" borderId="50" xfId="0" applyNumberFormat="1" applyFont="1" applyFill="1" applyBorder="1" applyAlignment="1" applyProtection="1">
      <alignment horizontal="left" vertical="center" wrapText="1"/>
    </xf>
    <xf numFmtId="167" fontId="8" fillId="25" borderId="50" xfId="0" applyNumberFormat="1" applyFont="1" applyFill="1" applyBorder="1" applyAlignment="1" applyProtection="1">
      <alignment horizontal="right" vertical="center" wrapText="1"/>
    </xf>
    <xf numFmtId="4" fontId="9" fillId="0" borderId="16" xfId="250" applyNumberFormat="1" applyFont="1" applyFill="1" applyBorder="1" applyAlignment="1">
      <alignment horizontal="right"/>
    </xf>
    <xf numFmtId="164" fontId="9" fillId="0" borderId="16" xfId="250" applyNumberFormat="1" applyFont="1" applyFill="1" applyBorder="1" applyAlignment="1">
      <alignment horizontal="right" wrapText="1"/>
    </xf>
    <xf numFmtId="164" fontId="9" fillId="0" borderId="16" xfId="252" applyNumberFormat="1" applyFont="1" applyFill="1" applyBorder="1" applyAlignment="1">
      <alignment horizontal="right" wrapText="1"/>
    </xf>
    <xf numFmtId="164" fontId="9" fillId="24" borderId="16" xfId="252" applyNumberFormat="1" applyFont="1" applyFill="1" applyBorder="1" applyAlignment="1">
      <alignment horizontal="right" wrapText="1"/>
    </xf>
    <xf numFmtId="164" fontId="9" fillId="24" borderId="16" xfId="250" applyNumberFormat="1" applyFont="1" applyFill="1" applyBorder="1" applyAlignment="1">
      <alignment horizontal="right" wrapText="1"/>
    </xf>
    <xf numFmtId="171" fontId="4" fillId="0" borderId="0" xfId="196" applyNumberFormat="1" applyFont="1"/>
    <xf numFmtId="164" fontId="45" fillId="0" borderId="0" xfId="0" applyNumberFormat="1" applyFont="1" applyFill="1" applyAlignment="1" applyProtection="1"/>
    <xf numFmtId="164" fontId="9" fillId="0" borderId="0" xfId="250" applyNumberFormat="1" applyFont="1" applyFill="1" applyBorder="1" applyAlignment="1">
      <alignment horizontal="right" wrapText="1"/>
    </xf>
    <xf numFmtId="171" fontId="9" fillId="0" borderId="0" xfId="250" applyNumberFormat="1" applyFont="1" applyFill="1" applyBorder="1" applyAlignment="1">
      <alignment horizontal="right" wrapText="1"/>
    </xf>
    <xf numFmtId="171" fontId="9" fillId="0" borderId="0" xfId="250" applyNumberFormat="1" applyFont="1" applyFill="1" applyBorder="1" applyAlignment="1">
      <alignment horizontal="right" vertical="center" wrapText="1"/>
    </xf>
    <xf numFmtId="171" fontId="53" fillId="24" borderId="0" xfId="250" applyNumberFormat="1" applyFont="1" applyFill="1" applyBorder="1" applyAlignment="1">
      <alignment horizontal="right" vertical="center" wrapText="1"/>
    </xf>
    <xf numFmtId="171" fontId="53" fillId="24" borderId="0" xfId="250" applyNumberFormat="1" applyFont="1" applyFill="1" applyBorder="1" applyAlignment="1">
      <alignment horizontal="right" wrapText="1"/>
    </xf>
    <xf numFmtId="171" fontId="3" fillId="24" borderId="0" xfId="250" applyNumberFormat="1" applyFont="1" applyFill="1" applyBorder="1" applyAlignment="1">
      <alignment horizontal="right" vertical="center" wrapText="1"/>
    </xf>
    <xf numFmtId="167" fontId="38" fillId="24" borderId="17" xfId="0" applyNumberFormat="1" applyFont="1" applyFill="1" applyBorder="1" applyAlignment="1" applyProtection="1">
      <alignment horizontal="right" vertical="center" wrapText="1"/>
    </xf>
    <xf numFmtId="167" fontId="38" fillId="24" borderId="16" xfId="0" applyNumberFormat="1" applyFont="1" applyFill="1" applyBorder="1" applyAlignment="1" applyProtection="1">
      <alignment vertical="center"/>
    </xf>
    <xf numFmtId="167" fontId="38" fillId="0" borderId="16" xfId="0" applyNumberFormat="1" applyFont="1" applyFill="1" applyBorder="1" applyAlignment="1" applyProtection="1">
      <alignment vertical="center"/>
    </xf>
    <xf numFmtId="167" fontId="5" fillId="24" borderId="17" xfId="0" applyNumberFormat="1" applyFont="1" applyFill="1" applyBorder="1" applyAlignment="1" applyProtection="1">
      <alignment horizontal="right" vertical="center" wrapText="1"/>
    </xf>
    <xf numFmtId="167" fontId="5" fillId="24" borderId="16" xfId="0" applyNumberFormat="1" applyFont="1" applyFill="1" applyBorder="1" applyAlignment="1" applyProtection="1">
      <alignment vertical="center"/>
    </xf>
    <xf numFmtId="167" fontId="5" fillId="0" borderId="16" xfId="0" applyNumberFormat="1" applyFont="1" applyFill="1" applyBorder="1" applyAlignment="1" applyProtection="1">
      <alignment vertical="center"/>
    </xf>
    <xf numFmtId="167" fontId="5" fillId="24" borderId="16" xfId="0" applyNumberFormat="1" applyFont="1" applyFill="1" applyBorder="1" applyAlignment="1" applyProtection="1">
      <alignment vertical="center" wrapText="1"/>
    </xf>
    <xf numFmtId="167" fontId="5" fillId="25" borderId="16" xfId="0" applyNumberFormat="1" applyFont="1" applyFill="1" applyBorder="1" applyAlignment="1" applyProtection="1">
      <alignment vertical="center"/>
    </xf>
    <xf numFmtId="167" fontId="5" fillId="24" borderId="16" xfId="0" applyNumberFormat="1" applyFont="1" applyFill="1" applyBorder="1" applyAlignment="1" applyProtection="1">
      <alignment horizontal="right" vertical="center"/>
    </xf>
    <xf numFmtId="167" fontId="5" fillId="24" borderId="16" xfId="0" applyNumberFormat="1" applyFont="1" applyFill="1" applyBorder="1" applyAlignment="1" applyProtection="1">
      <alignment horizontal="center" vertical="center"/>
    </xf>
    <xf numFmtId="167" fontId="8" fillId="25" borderId="16" xfId="0" applyNumberFormat="1" applyFont="1" applyFill="1" applyBorder="1" applyAlignment="1" applyProtection="1">
      <alignment vertical="center"/>
    </xf>
    <xf numFmtId="167" fontId="32" fillId="0" borderId="0" xfId="0" applyNumberFormat="1" applyFont="1" applyFill="1" applyAlignment="1" applyProtection="1"/>
    <xf numFmtId="167" fontId="32" fillId="24" borderId="0" xfId="0" applyNumberFormat="1" applyFont="1" applyFill="1" applyAlignment="1" applyProtection="1">
      <alignment horizontal="right"/>
    </xf>
    <xf numFmtId="167" fontId="5" fillId="0" borderId="0" xfId="0" applyNumberFormat="1" applyFont="1" applyFill="1" applyBorder="1" applyAlignment="1" applyProtection="1">
      <alignment vertical="center"/>
    </xf>
    <xf numFmtId="167" fontId="42" fillId="0" borderId="16" xfId="0" applyNumberFormat="1" applyFont="1" applyFill="1" applyBorder="1" applyAlignment="1" applyProtection="1">
      <alignment vertical="center"/>
    </xf>
    <xf numFmtId="167" fontId="42" fillId="25" borderId="16" xfId="0" applyNumberFormat="1" applyFont="1" applyFill="1" applyBorder="1" applyAlignment="1" applyProtection="1">
      <alignment vertical="center"/>
    </xf>
    <xf numFmtId="169" fontId="36" fillId="26" borderId="17" xfId="0" applyNumberFormat="1" applyFont="1" applyFill="1" applyBorder="1" applyAlignment="1" applyProtection="1">
      <alignment horizontal="right" vertical="center" wrapText="1"/>
    </xf>
    <xf numFmtId="169" fontId="32" fillId="28" borderId="17" xfId="0" applyNumberFormat="1" applyFont="1" applyFill="1" applyBorder="1" applyAlignment="1" applyProtection="1">
      <alignment horizontal="right" vertical="center" wrapText="1"/>
    </xf>
    <xf numFmtId="169" fontId="33" fillId="24" borderId="17" xfId="0" applyNumberFormat="1" applyFont="1" applyFill="1" applyBorder="1" applyAlignment="1" applyProtection="1">
      <alignment horizontal="right" vertical="center" wrapText="1"/>
    </xf>
    <xf numFmtId="169" fontId="32" fillId="24" borderId="17" xfId="0" applyNumberFormat="1" applyFont="1" applyFill="1" applyBorder="1" applyAlignment="1" applyProtection="1">
      <alignment horizontal="right" vertical="center" wrapText="1"/>
    </xf>
    <xf numFmtId="169" fontId="33" fillId="28" borderId="17" xfId="0" applyNumberFormat="1" applyFont="1" applyFill="1" applyBorder="1" applyAlignment="1" applyProtection="1">
      <alignment horizontal="right" vertical="center" wrapText="1"/>
    </xf>
    <xf numFmtId="169" fontId="36" fillId="28" borderId="17" xfId="0" applyNumberFormat="1" applyFont="1" applyFill="1" applyBorder="1" applyAlignment="1" applyProtection="1">
      <alignment horizontal="right" vertical="center" wrapText="1"/>
    </xf>
    <xf numFmtId="169" fontId="36" fillId="30" borderId="17" xfId="0" applyNumberFormat="1" applyFont="1" applyFill="1" applyBorder="1" applyAlignment="1" applyProtection="1">
      <alignment horizontal="right" vertical="center" wrapText="1"/>
    </xf>
    <xf numFmtId="169" fontId="36" fillId="31" borderId="17" xfId="0" applyNumberFormat="1" applyFont="1" applyFill="1" applyBorder="1" applyAlignment="1" applyProtection="1">
      <alignment horizontal="right" vertical="center" wrapText="1"/>
    </xf>
    <xf numFmtId="167" fontId="36" fillId="24" borderId="0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 applyProtection="1"/>
    <xf numFmtId="171" fontId="9" fillId="0" borderId="16" xfId="250" applyNumberFormat="1" applyFont="1" applyFill="1" applyBorder="1" applyAlignment="1">
      <alignment horizontal="right" wrapText="1"/>
    </xf>
    <xf numFmtId="171" fontId="3" fillId="26" borderId="16" xfId="250" applyNumberFormat="1" applyFont="1" applyFill="1" applyBorder="1" applyAlignment="1">
      <alignment horizontal="right" wrapText="1"/>
    </xf>
    <xf numFmtId="0" fontId="46" fillId="28" borderId="51" xfId="0" applyNumberFormat="1" applyFont="1" applyFill="1" applyBorder="1" applyAlignment="1" applyProtection="1">
      <alignment horizontal="left" vertical="center" wrapText="1"/>
    </xf>
    <xf numFmtId="167" fontId="46" fillId="28" borderId="52" xfId="0" applyNumberFormat="1" applyFont="1" applyFill="1" applyBorder="1" applyAlignment="1" applyProtection="1">
      <alignment horizontal="right" vertical="center" wrapText="1"/>
    </xf>
    <xf numFmtId="0" fontId="47" fillId="29" borderId="51" xfId="0" applyNumberFormat="1" applyFont="1" applyFill="1" applyBorder="1" applyAlignment="1" applyProtection="1">
      <alignment horizontal="left" vertical="center" wrapText="1"/>
    </xf>
    <xf numFmtId="167" fontId="47" fillId="29" borderId="52" xfId="0" applyNumberFormat="1" applyFont="1" applyFill="1" applyBorder="1" applyAlignment="1" applyProtection="1">
      <alignment horizontal="right" vertical="center" wrapText="1"/>
    </xf>
    <xf numFmtId="0" fontId="47" fillId="0" borderId="51" xfId="0" applyNumberFormat="1" applyFont="1" applyFill="1" applyBorder="1" applyAlignment="1" applyProtection="1">
      <alignment horizontal="left" vertical="center" wrapText="1"/>
    </xf>
    <xf numFmtId="167" fontId="47" fillId="0" borderId="52" xfId="0" applyNumberFormat="1" applyFont="1" applyFill="1" applyBorder="1" applyAlignment="1" applyProtection="1">
      <alignment horizontal="right" vertical="center" wrapText="1"/>
    </xf>
    <xf numFmtId="0" fontId="45" fillId="0" borderId="51" xfId="0" applyNumberFormat="1" applyFont="1" applyFill="1" applyBorder="1" applyAlignment="1" applyProtection="1">
      <alignment horizontal="left" vertical="center" wrapText="1"/>
    </xf>
    <xf numFmtId="167" fontId="45" fillId="0" borderId="52" xfId="0" applyNumberFormat="1" applyFont="1" applyFill="1" applyBorder="1" applyAlignment="1" applyProtection="1">
      <alignment horizontal="right" vertical="center" wrapText="1"/>
    </xf>
    <xf numFmtId="0" fontId="46" fillId="24" borderId="51" xfId="0" applyNumberFormat="1" applyFont="1" applyFill="1" applyBorder="1" applyAlignment="1" applyProtection="1">
      <alignment horizontal="left" vertical="center" wrapText="1"/>
    </xf>
    <xf numFmtId="167" fontId="46" fillId="24" borderId="52" xfId="0" applyNumberFormat="1" applyFont="1" applyFill="1" applyBorder="1" applyAlignment="1" applyProtection="1">
      <alignment horizontal="right" vertical="center" wrapText="1"/>
    </xf>
    <xf numFmtId="0" fontId="46" fillId="29" borderId="51" xfId="0" applyNumberFormat="1" applyFont="1" applyFill="1" applyBorder="1" applyAlignment="1" applyProtection="1">
      <alignment horizontal="left" vertical="center" wrapText="1"/>
    </xf>
    <xf numFmtId="167" fontId="46" fillId="29" borderId="52" xfId="0" applyNumberFormat="1" applyFont="1" applyFill="1" applyBorder="1" applyAlignment="1" applyProtection="1">
      <alignment horizontal="right" vertical="center" wrapText="1"/>
    </xf>
    <xf numFmtId="0" fontId="3" fillId="0" borderId="23" xfId="250" applyFont="1" applyFill="1" applyBorder="1"/>
    <xf numFmtId="0" fontId="3" fillId="0" borderId="0" xfId="250" applyFont="1" applyFill="1" applyBorder="1"/>
    <xf numFmtId="0" fontId="9" fillId="0" borderId="0" xfId="250" applyFont="1" applyFill="1" applyBorder="1"/>
    <xf numFmtId="164" fontId="9" fillId="26" borderId="0" xfId="250" applyNumberFormat="1" applyFont="1" applyFill="1" applyBorder="1"/>
    <xf numFmtId="0" fontId="9" fillId="26" borderId="0" xfId="250" applyFont="1" applyFill="1" applyBorder="1"/>
    <xf numFmtId="0" fontId="3" fillId="26" borderId="0" xfId="250" applyFont="1" applyFill="1" applyBorder="1"/>
    <xf numFmtId="0" fontId="9" fillId="26" borderId="21" xfId="250" applyFont="1" applyFill="1" applyBorder="1"/>
    <xf numFmtId="0" fontId="36" fillId="26" borderId="51" xfId="0" applyNumberFormat="1" applyFont="1" applyFill="1" applyBorder="1" applyAlignment="1" applyProtection="1">
      <alignment horizontal="left" vertical="center" wrapText="1"/>
    </xf>
    <xf numFmtId="169" fontId="36" fillId="26" borderId="52" xfId="0" applyNumberFormat="1" applyFont="1" applyFill="1" applyBorder="1" applyAlignment="1" applyProtection="1">
      <alignment horizontal="right" vertical="center" wrapText="1"/>
    </xf>
    <xf numFmtId="0" fontId="32" fillId="28" borderId="51" xfId="0" applyNumberFormat="1" applyFont="1" applyFill="1" applyBorder="1" applyAlignment="1" applyProtection="1">
      <alignment horizontal="left" vertical="center" wrapText="1"/>
    </xf>
    <xf numFmtId="169" fontId="32" fillId="28" borderId="52" xfId="0" applyNumberFormat="1" applyFont="1" applyFill="1" applyBorder="1" applyAlignment="1" applyProtection="1">
      <alignment horizontal="right" vertical="center" wrapText="1"/>
    </xf>
    <xf numFmtId="0" fontId="33" fillId="0" borderId="51" xfId="0" applyNumberFormat="1" applyFont="1" applyFill="1" applyBorder="1" applyAlignment="1" applyProtection="1">
      <alignment horizontal="left" vertical="center" wrapText="1"/>
    </xf>
    <xf numFmtId="169" fontId="33" fillId="0" borderId="52" xfId="0" applyNumberFormat="1" applyFont="1" applyFill="1" applyBorder="1" applyAlignment="1" applyProtection="1">
      <alignment horizontal="right" vertical="center" wrapText="1"/>
    </xf>
    <xf numFmtId="0" fontId="32" fillId="0" borderId="51" xfId="0" applyNumberFormat="1" applyFont="1" applyFill="1" applyBorder="1" applyAlignment="1" applyProtection="1">
      <alignment horizontal="left" vertical="center" wrapText="1"/>
    </xf>
    <xf numFmtId="169" fontId="32" fillId="0" borderId="52" xfId="0" applyNumberFormat="1" applyFont="1" applyFill="1" applyBorder="1" applyAlignment="1" applyProtection="1">
      <alignment horizontal="right" vertical="center" wrapText="1"/>
    </xf>
    <xf numFmtId="0" fontId="33" fillId="28" borderId="51" xfId="0" applyNumberFormat="1" applyFont="1" applyFill="1" applyBorder="1" applyAlignment="1" applyProtection="1">
      <alignment horizontal="left" vertical="center" wrapText="1"/>
    </xf>
    <xf numFmtId="169" fontId="33" fillId="28" borderId="52" xfId="0" applyNumberFormat="1" applyFont="1" applyFill="1" applyBorder="1" applyAlignment="1" applyProtection="1">
      <alignment horizontal="right" vertical="center" wrapText="1"/>
    </xf>
    <xf numFmtId="0" fontId="36" fillId="28" borderId="51" xfId="0" applyNumberFormat="1" applyFont="1" applyFill="1" applyBorder="1" applyAlignment="1" applyProtection="1">
      <alignment horizontal="left" vertical="center" wrapText="1"/>
    </xf>
    <xf numFmtId="169" fontId="36" fillId="28" borderId="52" xfId="0" applyNumberFormat="1" applyFont="1" applyFill="1" applyBorder="1" applyAlignment="1" applyProtection="1">
      <alignment horizontal="right" vertical="center" wrapText="1"/>
    </xf>
    <xf numFmtId="0" fontId="36" fillId="30" borderId="51" xfId="0" applyNumberFormat="1" applyFont="1" applyFill="1" applyBorder="1" applyAlignment="1" applyProtection="1">
      <alignment horizontal="left" vertical="center" wrapText="1"/>
    </xf>
    <xf numFmtId="169" fontId="36" fillId="30" borderId="52" xfId="0" applyNumberFormat="1" applyFont="1" applyFill="1" applyBorder="1" applyAlignment="1" applyProtection="1">
      <alignment horizontal="right" vertical="center" wrapText="1"/>
    </xf>
    <xf numFmtId="0" fontId="36" fillId="31" borderId="51" xfId="0" applyNumberFormat="1" applyFont="1" applyFill="1" applyBorder="1" applyAlignment="1" applyProtection="1">
      <alignment horizontal="left" vertical="center" wrapText="1"/>
    </xf>
    <xf numFmtId="169" fontId="36" fillId="31" borderId="52" xfId="0" applyNumberFormat="1" applyFont="1" applyFill="1" applyBorder="1" applyAlignment="1" applyProtection="1">
      <alignment horizontal="right" vertical="center" wrapText="1"/>
    </xf>
    <xf numFmtId="0" fontId="51" fillId="0" borderId="0" xfId="250" applyFont="1" applyFill="1" applyBorder="1" applyAlignment="1">
      <alignment horizontal="center" vertical="center" wrapText="1"/>
    </xf>
    <xf numFmtId="0" fontId="4" fillId="0" borderId="21" xfId="250" applyFont="1" applyFill="1" applyBorder="1" applyAlignment="1">
      <alignment horizontal="right" vertical="center" wrapText="1"/>
    </xf>
    <xf numFmtId="0" fontId="29" fillId="32" borderId="12" xfId="250" applyFont="1" applyFill="1" applyBorder="1" applyAlignment="1">
      <alignment horizontal="center" vertical="center" wrapText="1"/>
    </xf>
    <xf numFmtId="0" fontId="29" fillId="32" borderId="13" xfId="250" applyFont="1" applyFill="1" applyBorder="1" applyAlignment="1">
      <alignment horizontal="center" vertical="center" wrapText="1"/>
    </xf>
    <xf numFmtId="170" fontId="7" fillId="0" borderId="0" xfId="250" applyNumberFormat="1" applyFont="1" applyFill="1" applyBorder="1" applyAlignment="1">
      <alignment horizontal="right" vertical="center" wrapText="1"/>
    </xf>
    <xf numFmtId="170" fontId="7" fillId="0" borderId="0" xfId="25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 applyProtection="1">
      <alignment horizontal="center" wrapText="1"/>
    </xf>
    <xf numFmtId="0" fontId="44" fillId="0" borderId="10" xfId="0" applyNumberFormat="1" applyFont="1" applyFill="1" applyBorder="1" applyAlignment="1" applyProtection="1">
      <alignment horizontal="right" wrapText="1"/>
    </xf>
    <xf numFmtId="0" fontId="29" fillId="0" borderId="0" xfId="251" applyFont="1" applyFill="1" applyBorder="1" applyAlignment="1">
      <alignment horizontal="center" wrapText="1"/>
    </xf>
    <xf numFmtId="0" fontId="3" fillId="0" borderId="16" xfId="251" applyFont="1" applyFill="1" applyBorder="1" applyAlignment="1">
      <alignment horizontal="center" vertical="center" wrapText="1"/>
    </xf>
    <xf numFmtId="0" fontId="3" fillId="0" borderId="16" xfId="250" applyFont="1" applyFill="1" applyBorder="1" applyAlignment="1"/>
    <xf numFmtId="0" fontId="39" fillId="0" borderId="0" xfId="250" applyAlignment="1">
      <alignment wrapText="1"/>
    </xf>
    <xf numFmtId="49" fontId="3" fillId="0" borderId="18" xfId="250" applyNumberFormat="1" applyFont="1" applyFill="1" applyBorder="1" applyAlignment="1">
      <alignment horizontal="center" vertical="center" wrapText="1"/>
    </xf>
    <xf numFmtId="49" fontId="3" fillId="0" borderId="19" xfId="250" applyNumberFormat="1" applyFont="1" applyFill="1" applyBorder="1" applyAlignment="1">
      <alignment horizontal="center" vertical="center" wrapText="1"/>
    </xf>
    <xf numFmtId="49" fontId="3" fillId="0" borderId="20" xfId="250" applyNumberFormat="1" applyFont="1" applyFill="1" applyBorder="1" applyAlignment="1">
      <alignment horizontal="center" vertical="center" wrapText="1"/>
    </xf>
    <xf numFmtId="0" fontId="3" fillId="0" borderId="18" xfId="251" applyFont="1" applyFill="1" applyBorder="1" applyAlignment="1">
      <alignment horizontal="center" vertical="center" wrapText="1"/>
    </xf>
    <xf numFmtId="0" fontId="3" fillId="0" borderId="19" xfId="251" applyFont="1" applyFill="1" applyBorder="1" applyAlignment="1">
      <alignment horizontal="center" vertical="center" wrapText="1"/>
    </xf>
    <xf numFmtId="0" fontId="3" fillId="0" borderId="20" xfId="251" applyFont="1" applyFill="1" applyBorder="1" applyAlignment="1">
      <alignment horizontal="center" vertical="center" wrapText="1"/>
    </xf>
    <xf numFmtId="0" fontId="29" fillId="0" borderId="12" xfId="196" applyNumberFormat="1" applyFont="1" applyFill="1" applyBorder="1" applyAlignment="1">
      <alignment horizontal="left" vertical="center" wrapText="1"/>
    </xf>
    <xf numFmtId="0" fontId="29" fillId="0" borderId="25" xfId="196" applyNumberFormat="1" applyFont="1" applyFill="1" applyBorder="1" applyAlignment="1">
      <alignment horizontal="left" vertical="center" wrapText="1"/>
    </xf>
    <xf numFmtId="0" fontId="29" fillId="0" borderId="13" xfId="196" applyNumberFormat="1" applyFont="1" applyFill="1" applyBorder="1" applyAlignment="1">
      <alignment horizontal="left" vertical="center" wrapText="1"/>
    </xf>
    <xf numFmtId="0" fontId="29" fillId="0" borderId="0" xfId="196" applyFont="1" applyFill="1" applyBorder="1" applyAlignment="1">
      <alignment horizontal="center" wrapText="1"/>
    </xf>
    <xf numFmtId="0" fontId="42" fillId="0" borderId="0" xfId="250" applyFont="1" applyBorder="1" applyAlignment="1">
      <alignment horizontal="right" wrapText="1"/>
    </xf>
    <xf numFmtId="0" fontId="5" fillId="0" borderId="16" xfId="196" applyFont="1" applyFill="1" applyBorder="1" applyAlignment="1">
      <alignment horizontal="center" vertical="center"/>
    </xf>
    <xf numFmtId="0" fontId="29" fillId="0" borderId="22" xfId="196" applyNumberFormat="1" applyFont="1" applyFill="1" applyBorder="1" applyAlignment="1">
      <alignment horizontal="left" vertical="center" wrapText="1"/>
    </xf>
    <xf numFmtId="0" fontId="29" fillId="0" borderId="23" xfId="196" applyNumberFormat="1" applyFont="1" applyFill="1" applyBorder="1" applyAlignment="1">
      <alignment horizontal="left" vertical="center" wrapText="1"/>
    </xf>
    <xf numFmtId="0" fontId="29" fillId="0" borderId="24" xfId="196" applyNumberFormat="1" applyFont="1" applyFill="1" applyBorder="1" applyAlignment="1">
      <alignment horizontal="left" vertical="center" wrapText="1"/>
    </xf>
    <xf numFmtId="0" fontId="7" fillId="0" borderId="16" xfId="196" applyNumberFormat="1" applyFont="1" applyFill="1" applyBorder="1" applyAlignment="1">
      <alignment horizontal="left" vertical="center" wrapText="1"/>
    </xf>
    <xf numFmtId="0" fontId="31" fillId="0" borderId="0" xfId="0" applyNumberFormat="1" applyFont="1" applyFill="1" applyAlignment="1" applyProtection="1">
      <alignment horizontal="center" vertical="top" wrapText="1"/>
    </xf>
    <xf numFmtId="0" fontId="34" fillId="0" borderId="42" xfId="0" applyNumberFormat="1" applyFont="1" applyFill="1" applyBorder="1" applyAlignment="1" applyProtection="1">
      <alignment horizontal="center" vertical="center" wrapText="1"/>
    </xf>
    <xf numFmtId="0" fontId="34" fillId="0" borderId="46" xfId="0" applyNumberFormat="1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center" vertical="center" wrapText="1"/>
    </xf>
    <xf numFmtId="0" fontId="34" fillId="0" borderId="44" xfId="0" applyNumberFormat="1" applyFont="1" applyFill="1" applyBorder="1" applyAlignment="1" applyProtection="1">
      <alignment horizontal="center" wrapText="1"/>
    </xf>
    <xf numFmtId="0" fontId="34" fillId="0" borderId="40" xfId="0" applyNumberFormat="1" applyFont="1" applyFill="1" applyBorder="1" applyAlignment="1" applyProtection="1">
      <alignment horizontal="center" wrapText="1"/>
    </xf>
    <xf numFmtId="0" fontId="34" fillId="0" borderId="45" xfId="0" applyNumberFormat="1" applyFont="1" applyFill="1" applyBorder="1" applyAlignment="1" applyProtection="1">
      <alignment horizontal="center" wrapText="1"/>
    </xf>
    <xf numFmtId="0" fontId="34" fillId="0" borderId="24" xfId="0" applyNumberFormat="1" applyFont="1" applyFill="1" applyBorder="1" applyAlignment="1" applyProtection="1">
      <alignment horizontal="center" wrapText="1"/>
    </xf>
    <xf numFmtId="0" fontId="34" fillId="0" borderId="12" xfId="0" applyNumberFormat="1" applyFont="1" applyFill="1" applyBorder="1" applyAlignment="1" applyProtection="1">
      <alignment horizontal="center"/>
    </xf>
    <xf numFmtId="0" fontId="34" fillId="0" borderId="13" xfId="0" applyNumberFormat="1" applyFont="1" applyFill="1" applyBorder="1" applyAlignment="1" applyProtection="1">
      <alignment horizontal="center"/>
    </xf>
    <xf numFmtId="0" fontId="33" fillId="24" borderId="21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Alignment="1" applyProtection="1">
      <alignment horizontal="center" vertical="center" wrapText="1"/>
    </xf>
    <xf numFmtId="0" fontId="31" fillId="0" borderId="0" xfId="0" applyNumberFormat="1" applyFont="1" applyFill="1" applyAlignment="1" applyProtection="1">
      <alignment horizontal="center" vertical="center"/>
    </xf>
    <xf numFmtId="0" fontId="29" fillId="0" borderId="0" xfId="193" applyFont="1" applyFill="1" applyAlignment="1">
      <alignment horizontal="center"/>
    </xf>
    <xf numFmtId="164" fontId="9" fillId="0" borderId="0" xfId="193" applyNumberFormat="1" applyFont="1" applyFill="1" applyAlignment="1">
      <alignment horizontal="right"/>
    </xf>
    <xf numFmtId="164" fontId="9" fillId="0" borderId="0" xfId="3" applyNumberFormat="1" applyFont="1" applyFill="1" applyBorder="1" applyAlignment="1">
      <alignment horizontal="right" vertical="top"/>
    </xf>
    <xf numFmtId="0" fontId="3" fillId="0" borderId="0" xfId="193" applyFont="1" applyFill="1" applyAlignment="1">
      <alignment horizontal="center"/>
    </xf>
    <xf numFmtId="0" fontId="3" fillId="0" borderId="0" xfId="193" applyFont="1" applyFill="1" applyAlignment="1">
      <alignment horizontal="center" vertical="center" wrapText="1"/>
    </xf>
    <xf numFmtId="0" fontId="9" fillId="0" borderId="26" xfId="193" applyFont="1" applyFill="1" applyBorder="1" applyAlignment="1">
      <alignment horizontal="center" vertical="center" wrapText="1"/>
    </xf>
    <xf numFmtId="0" fontId="9" fillId="0" borderId="29" xfId="193" applyFont="1" applyFill="1" applyBorder="1" applyAlignment="1">
      <alignment horizontal="center" vertical="center" wrapText="1"/>
    </xf>
    <xf numFmtId="0" fontId="9" fillId="0" borderId="27" xfId="193" applyFont="1" applyFill="1" applyBorder="1" applyAlignment="1">
      <alignment horizontal="center" vertical="center"/>
    </xf>
    <xf numFmtId="0" fontId="9" fillId="0" borderId="28" xfId="193" applyFont="1" applyFill="1" applyBorder="1" applyAlignment="1">
      <alignment horizontal="center" vertical="center"/>
    </xf>
    <xf numFmtId="0" fontId="9" fillId="0" borderId="30" xfId="193" applyFont="1" applyFill="1" applyBorder="1" applyAlignment="1">
      <alignment horizontal="center" vertical="center"/>
    </xf>
    <xf numFmtId="0" fontId="9" fillId="0" borderId="0" xfId="193" applyFont="1" applyFill="1" applyBorder="1" applyAlignment="1">
      <alignment horizontal="center" vertical="center"/>
    </xf>
    <xf numFmtId="0" fontId="9" fillId="0" borderId="27" xfId="193" applyFont="1" applyFill="1" applyBorder="1" applyAlignment="1">
      <alignment horizontal="left" vertical="center" wrapText="1"/>
    </xf>
    <xf numFmtId="0" fontId="9" fillId="0" borderId="28" xfId="193" applyFont="1" applyFill="1" applyBorder="1" applyAlignment="1">
      <alignment horizontal="left" vertical="center" wrapText="1"/>
    </xf>
    <xf numFmtId="0" fontId="9" fillId="0" borderId="31" xfId="193" applyFont="1" applyFill="1" applyBorder="1" applyAlignment="1">
      <alignment horizontal="left" vertical="center" wrapText="1"/>
    </xf>
    <xf numFmtId="164" fontId="9" fillId="0" borderId="27" xfId="193" applyNumberFormat="1" applyFont="1" applyFill="1" applyBorder="1" applyAlignment="1">
      <alignment horizontal="center" vertical="center"/>
    </xf>
    <xf numFmtId="164" fontId="9" fillId="0" borderId="28" xfId="193" applyNumberFormat="1" applyFont="1" applyFill="1" applyBorder="1" applyAlignment="1">
      <alignment horizontal="center" vertical="center"/>
    </xf>
    <xf numFmtId="0" fontId="3" fillId="0" borderId="34" xfId="193" applyFont="1" applyFill="1" applyBorder="1" applyAlignment="1">
      <alignment horizontal="center" vertical="center"/>
    </xf>
    <xf numFmtId="0" fontId="3" fillId="0" borderId="33" xfId="193" applyFont="1" applyFill="1" applyBorder="1" applyAlignment="1">
      <alignment horizontal="center" vertical="center"/>
    </xf>
    <xf numFmtId="0" fontId="3" fillId="0" borderId="35" xfId="193" applyFont="1" applyFill="1" applyBorder="1" applyAlignment="1">
      <alignment horizontal="center" vertical="center"/>
    </xf>
    <xf numFmtId="164" fontId="3" fillId="0" borderId="34" xfId="193" applyNumberFormat="1" applyFont="1" applyFill="1" applyBorder="1" applyAlignment="1">
      <alignment horizontal="center" vertical="center"/>
    </xf>
    <xf numFmtId="164" fontId="3" fillId="0" borderId="33" xfId="193" applyNumberFormat="1" applyFont="1" applyFill="1" applyBorder="1" applyAlignment="1">
      <alignment horizontal="center" vertical="center"/>
    </xf>
    <xf numFmtId="0" fontId="3" fillId="0" borderId="34" xfId="193" applyFont="1" applyFill="1" applyBorder="1" applyAlignment="1">
      <alignment horizontal="left" vertical="center" wrapText="1"/>
    </xf>
    <xf numFmtId="0" fontId="3" fillId="0" borderId="33" xfId="193" applyFont="1" applyFill="1" applyBorder="1" applyAlignment="1">
      <alignment horizontal="left" vertical="center" wrapText="1"/>
    </xf>
    <xf numFmtId="0" fontId="3" fillId="0" borderId="35" xfId="193" applyFont="1" applyFill="1" applyBorder="1" applyAlignment="1">
      <alignment horizontal="left" vertical="center" wrapText="1"/>
    </xf>
    <xf numFmtId="0" fontId="8" fillId="0" borderId="36" xfId="193" applyFont="1" applyFill="1" applyBorder="1" applyAlignment="1">
      <alignment horizontal="center" vertical="center"/>
    </xf>
    <xf numFmtId="0" fontId="9" fillId="0" borderId="27" xfId="193" applyFont="1" applyFill="1" applyBorder="1" applyAlignment="1">
      <alignment horizontal="center" vertical="center" wrapText="1"/>
    </xf>
    <xf numFmtId="0" fontId="9" fillId="0" borderId="28" xfId="193" applyFont="1" applyFill="1" applyBorder="1" applyAlignment="1">
      <alignment horizontal="center" vertical="center" wrapText="1"/>
    </xf>
    <xf numFmtId="0" fontId="9" fillId="0" borderId="31" xfId="193" applyFont="1" applyFill="1" applyBorder="1" applyAlignment="1">
      <alignment horizontal="center" vertical="center" wrapText="1"/>
    </xf>
    <xf numFmtId="0" fontId="9" fillId="0" borderId="37" xfId="193" applyFont="1" applyFill="1" applyBorder="1" applyAlignment="1">
      <alignment horizontal="center" vertical="center" wrapText="1"/>
    </xf>
    <xf numFmtId="0" fontId="9" fillId="0" borderId="36" xfId="193" applyFont="1" applyFill="1" applyBorder="1" applyAlignment="1">
      <alignment horizontal="center" vertical="center" wrapText="1"/>
    </xf>
    <xf numFmtId="0" fontId="9" fillId="0" borderId="38" xfId="193" applyFont="1" applyFill="1" applyBorder="1" applyAlignment="1">
      <alignment horizontal="center" vertical="center" wrapText="1"/>
    </xf>
  </cellXfs>
  <cellStyles count="259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Акцент1 2" xfId="12"/>
    <cellStyle name="20% - Акцент1 3" xfId="13"/>
    <cellStyle name="20% - Акцент1 4" xfId="14"/>
    <cellStyle name="20% - Акцент1 5" xfId="15"/>
    <cellStyle name="20% - Акцент2 2" xfId="16"/>
    <cellStyle name="20% - Акцент2 3" xfId="17"/>
    <cellStyle name="20% - Акцент2 4" xfId="18"/>
    <cellStyle name="20% - Акцент2 5" xfId="19"/>
    <cellStyle name="20% - Акцент3 2" xfId="20"/>
    <cellStyle name="20% - Акцент3 3" xfId="21"/>
    <cellStyle name="20% - Акцент3 4" xfId="22"/>
    <cellStyle name="20% - Акцент3 5" xfId="23"/>
    <cellStyle name="20% - Акцент4 2" xfId="24"/>
    <cellStyle name="20% - Акцент4 3" xfId="25"/>
    <cellStyle name="20% - Акцент4 4" xfId="26"/>
    <cellStyle name="20% - Акцент4 5" xfId="27"/>
    <cellStyle name="20% - Акцент5 2" xfId="28"/>
    <cellStyle name="20% - Акцент5 3" xfId="29"/>
    <cellStyle name="20% - Акцент5 4" xfId="30"/>
    <cellStyle name="20% - Акцент5 5" xfId="31"/>
    <cellStyle name="20% - Акцент6 2" xfId="32"/>
    <cellStyle name="20% - Акцент6 3" xfId="33"/>
    <cellStyle name="20% - Акцент6 4" xfId="34"/>
    <cellStyle name="20% - Акцент6 5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40% - Акцент1 2" xfId="42"/>
    <cellStyle name="40% - Акцент1 3" xfId="43"/>
    <cellStyle name="40% - Акцент1 4" xfId="44"/>
    <cellStyle name="40% - Акцент1 5" xfId="45"/>
    <cellStyle name="40% - Акцент2 2" xfId="46"/>
    <cellStyle name="40% - Акцент2 3" xfId="47"/>
    <cellStyle name="40% - Акцент2 4" xfId="48"/>
    <cellStyle name="40% - Акцент2 5" xfId="49"/>
    <cellStyle name="40% - Акцент3 2" xfId="50"/>
    <cellStyle name="40% - Акцент3 3" xfId="51"/>
    <cellStyle name="40% - Акцент3 4" xfId="52"/>
    <cellStyle name="40% - Акцент3 5" xfId="53"/>
    <cellStyle name="40% - Акцент4 2" xfId="54"/>
    <cellStyle name="40% - Акцент4 3" xfId="55"/>
    <cellStyle name="40% - Акцент4 4" xfId="56"/>
    <cellStyle name="40% - Акцент4 5" xfId="57"/>
    <cellStyle name="40% - Акцент5 2" xfId="58"/>
    <cellStyle name="40% - Акцент5 3" xfId="59"/>
    <cellStyle name="40% - Акцент5 4" xfId="60"/>
    <cellStyle name="40% - Акцент5 5" xfId="61"/>
    <cellStyle name="40% - Акцент6 2" xfId="62"/>
    <cellStyle name="40% - Акцент6 3" xfId="63"/>
    <cellStyle name="40% - Акцент6 4" xfId="64"/>
    <cellStyle name="40% - Акцент6 5" xfId="65"/>
    <cellStyle name="60% - Accent1" xfId="66"/>
    <cellStyle name="60% - Accent2" xfId="67"/>
    <cellStyle name="60% - Accent3" xfId="68"/>
    <cellStyle name="60% - Accent4" xfId="69"/>
    <cellStyle name="60% - Accent5" xfId="70"/>
    <cellStyle name="60% - Accent6" xfId="71"/>
    <cellStyle name="60% - Акцент1 2" xfId="72"/>
    <cellStyle name="60% - Акцент1 3" xfId="73"/>
    <cellStyle name="60% - Акцент1 4" xfId="74"/>
    <cellStyle name="60% - Акцент1 5" xfId="75"/>
    <cellStyle name="60% - Акцент2 2" xfId="76"/>
    <cellStyle name="60% - Акцент2 3" xfId="77"/>
    <cellStyle name="60% - Акцент2 4" xfId="78"/>
    <cellStyle name="60% - Акцент2 5" xfId="79"/>
    <cellStyle name="60% - Акцент3 2" xfId="80"/>
    <cellStyle name="60% - Акцент3 3" xfId="81"/>
    <cellStyle name="60% - Акцент3 4" xfId="82"/>
    <cellStyle name="60% - Акцент3 5" xfId="83"/>
    <cellStyle name="60% - Акцент4 2" xfId="84"/>
    <cellStyle name="60% - Акцент4 3" xfId="85"/>
    <cellStyle name="60% - Акцент4 4" xfId="86"/>
    <cellStyle name="60% - Акцент4 5" xfId="87"/>
    <cellStyle name="60% - Акцент5 2" xfId="88"/>
    <cellStyle name="60% - Акцент5 3" xfId="89"/>
    <cellStyle name="60% - Акцент5 4" xfId="90"/>
    <cellStyle name="60% - Акцент5 5" xfId="91"/>
    <cellStyle name="60% - Акцент6 2" xfId="92"/>
    <cellStyle name="60% - Акцент6 3" xfId="93"/>
    <cellStyle name="60% - Акцент6 4" xfId="94"/>
    <cellStyle name="60% - Акцент6 5" xfId="95"/>
    <cellStyle name="Accent1" xfId="96"/>
    <cellStyle name="Accent2" xfId="97"/>
    <cellStyle name="Accent3" xfId="98"/>
    <cellStyle name="Accent4" xfId="99"/>
    <cellStyle name="Accent5" xfId="100"/>
    <cellStyle name="Accent6" xfId="101"/>
    <cellStyle name="Bad" xfId="102"/>
    <cellStyle name="Calculation" xfId="103"/>
    <cellStyle name="Check Cell" xfId="104"/>
    <cellStyle name="Explanatory Text" xfId="105"/>
    <cellStyle name="Good" xfId="106"/>
    <cellStyle name="Heading 1" xfId="107"/>
    <cellStyle name="Heading 2" xfId="108"/>
    <cellStyle name="Heading 3" xfId="109"/>
    <cellStyle name="Heading 4" xfId="110"/>
    <cellStyle name="Input" xfId="111"/>
    <cellStyle name="Linked Cell" xfId="112"/>
    <cellStyle name="Neutral" xfId="113"/>
    <cellStyle name="Note" xfId="114"/>
    <cellStyle name="Note 2" xfId="115"/>
    <cellStyle name="Note 2 2" xfId="116"/>
    <cellStyle name="Note 2 2 2" xfId="117"/>
    <cellStyle name="Note 2 3" xfId="118"/>
    <cellStyle name="Note 3" xfId="119"/>
    <cellStyle name="Note 3 2" xfId="120"/>
    <cellStyle name="Output" xfId="121"/>
    <cellStyle name="Title" xfId="122"/>
    <cellStyle name="Total" xfId="123"/>
    <cellStyle name="Warning Text" xfId="124"/>
    <cellStyle name="Акцент1 2" xfId="125"/>
    <cellStyle name="Акцент1 3" xfId="126"/>
    <cellStyle name="Акцент1 4" xfId="127"/>
    <cellStyle name="Акцент1 5" xfId="128"/>
    <cellStyle name="Акцент2 2" xfId="129"/>
    <cellStyle name="Акцент2 3" xfId="130"/>
    <cellStyle name="Акцент2 4" xfId="131"/>
    <cellStyle name="Акцент2 5" xfId="132"/>
    <cellStyle name="Акцент3 2" xfId="133"/>
    <cellStyle name="Акцент3 3" xfId="134"/>
    <cellStyle name="Акцент3 4" xfId="135"/>
    <cellStyle name="Акцент3 5" xfId="136"/>
    <cellStyle name="Акцент4 2" xfId="137"/>
    <cellStyle name="Акцент4 3" xfId="138"/>
    <cellStyle name="Акцент4 4" xfId="139"/>
    <cellStyle name="Акцент4 5" xfId="140"/>
    <cellStyle name="Акцент5 2" xfId="141"/>
    <cellStyle name="Акцент5 3" xfId="142"/>
    <cellStyle name="Акцент5 4" xfId="143"/>
    <cellStyle name="Акцент5 5" xfId="144"/>
    <cellStyle name="Акцент6 2" xfId="145"/>
    <cellStyle name="Акцент6 3" xfId="146"/>
    <cellStyle name="Акцент6 4" xfId="147"/>
    <cellStyle name="Акцент6 5" xfId="148"/>
    <cellStyle name="Ввод  2" xfId="149"/>
    <cellStyle name="Ввод  3" xfId="150"/>
    <cellStyle name="Ввод  4" xfId="151"/>
    <cellStyle name="Ввод  5" xfId="152"/>
    <cellStyle name="Вывод 2" xfId="153"/>
    <cellStyle name="Вывод 3" xfId="154"/>
    <cellStyle name="Вывод 4" xfId="155"/>
    <cellStyle name="Вывод 5" xfId="156"/>
    <cellStyle name="Вычисление 2" xfId="157"/>
    <cellStyle name="Вычисление 3" xfId="158"/>
    <cellStyle name="Вычисление 4" xfId="159"/>
    <cellStyle name="Вычисление 5" xfId="160"/>
    <cellStyle name="Заголовок 1 2" xfId="161"/>
    <cellStyle name="Заголовок 1 3" xfId="162"/>
    <cellStyle name="Заголовок 1 4" xfId="163"/>
    <cellStyle name="Заголовок 1 5" xfId="164"/>
    <cellStyle name="Заголовок 2 2" xfId="165"/>
    <cellStyle name="Заголовок 2 3" xfId="166"/>
    <cellStyle name="Заголовок 2 4" xfId="167"/>
    <cellStyle name="Заголовок 2 5" xfId="168"/>
    <cellStyle name="Заголовок 3 2" xfId="169"/>
    <cellStyle name="Заголовок 3 3" xfId="170"/>
    <cellStyle name="Заголовок 3 4" xfId="171"/>
    <cellStyle name="Заголовок 3 5" xfId="172"/>
    <cellStyle name="Заголовок 4 2" xfId="173"/>
    <cellStyle name="Заголовок 4 3" xfId="174"/>
    <cellStyle name="Заголовок 4 4" xfId="175"/>
    <cellStyle name="Заголовок 4 5" xfId="176"/>
    <cellStyle name="Итог 2" xfId="177"/>
    <cellStyle name="Итог 3" xfId="178"/>
    <cellStyle name="Итог 4" xfId="179"/>
    <cellStyle name="Итог 5" xfId="180"/>
    <cellStyle name="Контрольная ячейка 2" xfId="181"/>
    <cellStyle name="Контрольная ячейка 3" xfId="182"/>
    <cellStyle name="Контрольная ячейка 4" xfId="183"/>
    <cellStyle name="Контрольная ячейка 5" xfId="184"/>
    <cellStyle name="Название 2" xfId="185"/>
    <cellStyle name="Название 3" xfId="186"/>
    <cellStyle name="Название 4" xfId="187"/>
    <cellStyle name="Название 5" xfId="188"/>
    <cellStyle name="Нейтральный 2" xfId="189"/>
    <cellStyle name="Нейтральный 3" xfId="190"/>
    <cellStyle name="Нейтральный 4" xfId="191"/>
    <cellStyle name="Нейтральный 5" xfId="192"/>
    <cellStyle name="Обычный" xfId="0" builtinId="0"/>
    <cellStyle name="Обычный 10" xfId="193"/>
    <cellStyle name="Обычный 10 2" xfId="194"/>
    <cellStyle name="Обычный 10 3" xfId="253"/>
    <cellStyle name="Обычный 11" xfId="195"/>
    <cellStyle name="Обычный 12" xfId="1"/>
    <cellStyle name="Обычный 13" xfId="196"/>
    <cellStyle name="Обычный 14" xfId="248"/>
    <cellStyle name="Обычный 2" xfId="2"/>
    <cellStyle name="Обычный 2 2" xfId="197"/>
    <cellStyle name="Обычный 2 2 2" xfId="198"/>
    <cellStyle name="Обычный 2 2 2 2" xfId="199"/>
    <cellStyle name="Обычный 2 2 3" xfId="200"/>
    <cellStyle name="Обычный 2 2 4" xfId="201"/>
    <cellStyle name="Обычный 2 2 4 2" xfId="254"/>
    <cellStyle name="Обычный 2 2 5" xfId="202"/>
    <cellStyle name="Обычный 2 2 5 2" xfId="255"/>
    <cellStyle name="Обычный 2 3" xfId="203"/>
    <cellStyle name="Обычный 2 4" xfId="250"/>
    <cellStyle name="Обычный 3" xfId="204"/>
    <cellStyle name="Обычный 3 2" xfId="205"/>
    <cellStyle name="Обычный 3 2 2" xfId="206"/>
    <cellStyle name="Обычный 4" xfId="207"/>
    <cellStyle name="Обычный 4 2" xfId="208"/>
    <cellStyle name="Обычный 5" xfId="209"/>
    <cellStyle name="Обычный 5 2" xfId="210"/>
    <cellStyle name="Обычный 5 2 2" xfId="211"/>
    <cellStyle name="Обычный 5 2 3" xfId="256"/>
    <cellStyle name="Обычный 6" xfId="212"/>
    <cellStyle name="Обычный 6 2" xfId="213"/>
    <cellStyle name="Обычный 6 2 2" xfId="214"/>
    <cellStyle name="Обычный 7" xfId="215"/>
    <cellStyle name="Обычный 7 2" xfId="216"/>
    <cellStyle name="Обычный 7 2 2" xfId="257"/>
    <cellStyle name="Обычный 8" xfId="217"/>
    <cellStyle name="Обычный 9" xfId="218"/>
    <cellStyle name="Обычный 9 2" xfId="219"/>
    <cellStyle name="Обычный_1.Займы_2000DLG" xfId="3"/>
    <cellStyle name="Обычный_Лист1" xfId="251"/>
    <cellStyle name="Обычный_Лист1_1" xfId="252"/>
    <cellStyle name="Плохой 2" xfId="220"/>
    <cellStyle name="Плохой 3" xfId="221"/>
    <cellStyle name="Плохой 4" xfId="222"/>
    <cellStyle name="Плохой 5" xfId="223"/>
    <cellStyle name="Пояснение 2" xfId="224"/>
    <cellStyle name="Пояснение 3" xfId="225"/>
    <cellStyle name="Пояснение 4" xfId="226"/>
    <cellStyle name="Пояснение 5" xfId="227"/>
    <cellStyle name="Примечание 2" xfId="228"/>
    <cellStyle name="Примечание 3" xfId="229"/>
    <cellStyle name="Примечание 4" xfId="230"/>
    <cellStyle name="Примечание 5" xfId="231"/>
    <cellStyle name="Процентный 2" xfId="249"/>
    <cellStyle name="Связанная ячейка 2" xfId="232"/>
    <cellStyle name="Связанная ячейка 3" xfId="233"/>
    <cellStyle name="Связанная ячейка 4" xfId="234"/>
    <cellStyle name="Связанная ячейка 5" xfId="235"/>
    <cellStyle name="Текст предупреждения 2" xfId="236"/>
    <cellStyle name="Текст предупреждения 3" xfId="237"/>
    <cellStyle name="Текст предупреждения 4" xfId="238"/>
    <cellStyle name="Текст предупреждения 5" xfId="239"/>
    <cellStyle name="Тысячи [0]_Лист1" xfId="240"/>
    <cellStyle name="Тысячи_Лист1" xfId="241"/>
    <cellStyle name="Финансовый 2" xfId="5"/>
    <cellStyle name="Финансовый 3" xfId="4"/>
    <cellStyle name="Финансовый 4" xfId="242"/>
    <cellStyle name="Финансовый 5" xfId="243"/>
    <cellStyle name="Финансовый 5 2" xfId="258"/>
    <cellStyle name="Хороший 2" xfId="244"/>
    <cellStyle name="Хороший 3" xfId="245"/>
    <cellStyle name="Хороший 4" xfId="246"/>
    <cellStyle name="Хороший 5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18"/>
  <sheetViews>
    <sheetView view="pageLayout" zoomScaleNormal="85" workbookViewId="0">
      <selection activeCell="A9" sqref="A9:E100"/>
    </sheetView>
  </sheetViews>
  <sheetFormatPr defaultRowHeight="15" outlineLevelRow="1" x14ac:dyDescent="0.2"/>
  <cols>
    <col min="1" max="1" width="30.85546875" style="138" customWidth="1"/>
    <col min="2" max="2" width="65.85546875" style="139" customWidth="1"/>
    <col min="3" max="3" width="17.28515625" style="140" customWidth="1"/>
    <col min="4" max="4" width="17.28515625" style="169" customWidth="1"/>
    <col min="5" max="5" width="9.42578125" style="168" customWidth="1"/>
    <col min="6" max="6" width="9.140625" style="137"/>
    <col min="7" max="7" width="11.85546875" style="137" bestFit="1" customWidth="1"/>
    <col min="8" max="256" width="9.140625" style="137"/>
    <col min="257" max="257" width="30.85546875" style="137" customWidth="1"/>
    <col min="258" max="258" width="65.85546875" style="137" customWidth="1"/>
    <col min="259" max="260" width="17.28515625" style="137" customWidth="1"/>
    <col min="261" max="261" width="9.42578125" style="137" customWidth="1"/>
    <col min="262" max="262" width="9.140625" style="137"/>
    <col min="263" max="263" width="11.85546875" style="137" bestFit="1" customWidth="1"/>
    <col min="264" max="512" width="9.140625" style="137"/>
    <col min="513" max="513" width="30.85546875" style="137" customWidth="1"/>
    <col min="514" max="514" width="65.85546875" style="137" customWidth="1"/>
    <col min="515" max="516" width="17.28515625" style="137" customWidth="1"/>
    <col min="517" max="517" width="9.42578125" style="137" customWidth="1"/>
    <col min="518" max="518" width="9.140625" style="137"/>
    <col min="519" max="519" width="11.85546875" style="137" bestFit="1" customWidth="1"/>
    <col min="520" max="768" width="9.140625" style="137"/>
    <col min="769" max="769" width="30.85546875" style="137" customWidth="1"/>
    <col min="770" max="770" width="65.85546875" style="137" customWidth="1"/>
    <col min="771" max="772" width="17.28515625" style="137" customWidth="1"/>
    <col min="773" max="773" width="9.42578125" style="137" customWidth="1"/>
    <col min="774" max="774" width="9.140625" style="137"/>
    <col min="775" max="775" width="11.85546875" style="137" bestFit="1" customWidth="1"/>
    <col min="776" max="1024" width="9.140625" style="137"/>
    <col min="1025" max="1025" width="30.85546875" style="137" customWidth="1"/>
    <col min="1026" max="1026" width="65.85546875" style="137" customWidth="1"/>
    <col min="1027" max="1028" width="17.28515625" style="137" customWidth="1"/>
    <col min="1029" max="1029" width="9.42578125" style="137" customWidth="1"/>
    <col min="1030" max="1030" width="9.140625" style="137"/>
    <col min="1031" max="1031" width="11.85546875" style="137" bestFit="1" customWidth="1"/>
    <col min="1032" max="1280" width="9.140625" style="137"/>
    <col min="1281" max="1281" width="30.85546875" style="137" customWidth="1"/>
    <col min="1282" max="1282" width="65.85546875" style="137" customWidth="1"/>
    <col min="1283" max="1284" width="17.28515625" style="137" customWidth="1"/>
    <col min="1285" max="1285" width="9.42578125" style="137" customWidth="1"/>
    <col min="1286" max="1286" width="9.140625" style="137"/>
    <col min="1287" max="1287" width="11.85546875" style="137" bestFit="1" customWidth="1"/>
    <col min="1288" max="1536" width="9.140625" style="137"/>
    <col min="1537" max="1537" width="30.85546875" style="137" customWidth="1"/>
    <col min="1538" max="1538" width="65.85546875" style="137" customWidth="1"/>
    <col min="1539" max="1540" width="17.28515625" style="137" customWidth="1"/>
    <col min="1541" max="1541" width="9.42578125" style="137" customWidth="1"/>
    <col min="1542" max="1542" width="9.140625" style="137"/>
    <col min="1543" max="1543" width="11.85546875" style="137" bestFit="1" customWidth="1"/>
    <col min="1544" max="1792" width="9.140625" style="137"/>
    <col min="1793" max="1793" width="30.85546875" style="137" customWidth="1"/>
    <col min="1794" max="1794" width="65.85546875" style="137" customWidth="1"/>
    <col min="1795" max="1796" width="17.28515625" style="137" customWidth="1"/>
    <col min="1797" max="1797" width="9.42578125" style="137" customWidth="1"/>
    <col min="1798" max="1798" width="9.140625" style="137"/>
    <col min="1799" max="1799" width="11.85546875" style="137" bestFit="1" customWidth="1"/>
    <col min="1800" max="2048" width="9.140625" style="137"/>
    <col min="2049" max="2049" width="30.85546875" style="137" customWidth="1"/>
    <col min="2050" max="2050" width="65.85546875" style="137" customWidth="1"/>
    <col min="2051" max="2052" width="17.28515625" style="137" customWidth="1"/>
    <col min="2053" max="2053" width="9.42578125" style="137" customWidth="1"/>
    <col min="2054" max="2054" width="9.140625" style="137"/>
    <col min="2055" max="2055" width="11.85546875" style="137" bestFit="1" customWidth="1"/>
    <col min="2056" max="2304" width="9.140625" style="137"/>
    <col min="2305" max="2305" width="30.85546875" style="137" customWidth="1"/>
    <col min="2306" max="2306" width="65.85546875" style="137" customWidth="1"/>
    <col min="2307" max="2308" width="17.28515625" style="137" customWidth="1"/>
    <col min="2309" max="2309" width="9.42578125" style="137" customWidth="1"/>
    <col min="2310" max="2310" width="9.140625" style="137"/>
    <col min="2311" max="2311" width="11.85546875" style="137" bestFit="1" customWidth="1"/>
    <col min="2312" max="2560" width="9.140625" style="137"/>
    <col min="2561" max="2561" width="30.85546875" style="137" customWidth="1"/>
    <col min="2562" max="2562" width="65.85546875" style="137" customWidth="1"/>
    <col min="2563" max="2564" width="17.28515625" style="137" customWidth="1"/>
    <col min="2565" max="2565" width="9.42578125" style="137" customWidth="1"/>
    <col min="2566" max="2566" width="9.140625" style="137"/>
    <col min="2567" max="2567" width="11.85546875" style="137" bestFit="1" customWidth="1"/>
    <col min="2568" max="2816" width="9.140625" style="137"/>
    <col min="2817" max="2817" width="30.85546875" style="137" customWidth="1"/>
    <col min="2818" max="2818" width="65.85546875" style="137" customWidth="1"/>
    <col min="2819" max="2820" width="17.28515625" style="137" customWidth="1"/>
    <col min="2821" max="2821" width="9.42578125" style="137" customWidth="1"/>
    <col min="2822" max="2822" width="9.140625" style="137"/>
    <col min="2823" max="2823" width="11.85546875" style="137" bestFit="1" customWidth="1"/>
    <col min="2824" max="3072" width="9.140625" style="137"/>
    <col min="3073" max="3073" width="30.85546875" style="137" customWidth="1"/>
    <col min="3074" max="3074" width="65.85546875" style="137" customWidth="1"/>
    <col min="3075" max="3076" width="17.28515625" style="137" customWidth="1"/>
    <col min="3077" max="3077" width="9.42578125" style="137" customWidth="1"/>
    <col min="3078" max="3078" width="9.140625" style="137"/>
    <col min="3079" max="3079" width="11.85546875" style="137" bestFit="1" customWidth="1"/>
    <col min="3080" max="3328" width="9.140625" style="137"/>
    <col min="3329" max="3329" width="30.85546875" style="137" customWidth="1"/>
    <col min="3330" max="3330" width="65.85546875" style="137" customWidth="1"/>
    <col min="3331" max="3332" width="17.28515625" style="137" customWidth="1"/>
    <col min="3333" max="3333" width="9.42578125" style="137" customWidth="1"/>
    <col min="3334" max="3334" width="9.140625" style="137"/>
    <col min="3335" max="3335" width="11.85546875" style="137" bestFit="1" customWidth="1"/>
    <col min="3336" max="3584" width="9.140625" style="137"/>
    <col min="3585" max="3585" width="30.85546875" style="137" customWidth="1"/>
    <col min="3586" max="3586" width="65.85546875" style="137" customWidth="1"/>
    <col min="3587" max="3588" width="17.28515625" style="137" customWidth="1"/>
    <col min="3589" max="3589" width="9.42578125" style="137" customWidth="1"/>
    <col min="3590" max="3590" width="9.140625" style="137"/>
    <col min="3591" max="3591" width="11.85546875" style="137" bestFit="1" customWidth="1"/>
    <col min="3592" max="3840" width="9.140625" style="137"/>
    <col min="3841" max="3841" width="30.85546875" style="137" customWidth="1"/>
    <col min="3842" max="3842" width="65.85546875" style="137" customWidth="1"/>
    <col min="3843" max="3844" width="17.28515625" style="137" customWidth="1"/>
    <col min="3845" max="3845" width="9.42578125" style="137" customWidth="1"/>
    <col min="3846" max="3846" width="9.140625" style="137"/>
    <col min="3847" max="3847" width="11.85546875" style="137" bestFit="1" customWidth="1"/>
    <col min="3848" max="4096" width="9.140625" style="137"/>
    <col min="4097" max="4097" width="30.85546875" style="137" customWidth="1"/>
    <col min="4098" max="4098" width="65.85546875" style="137" customWidth="1"/>
    <col min="4099" max="4100" width="17.28515625" style="137" customWidth="1"/>
    <col min="4101" max="4101" width="9.42578125" style="137" customWidth="1"/>
    <col min="4102" max="4102" width="9.140625" style="137"/>
    <col min="4103" max="4103" width="11.85546875" style="137" bestFit="1" customWidth="1"/>
    <col min="4104" max="4352" width="9.140625" style="137"/>
    <col min="4353" max="4353" width="30.85546875" style="137" customWidth="1"/>
    <col min="4354" max="4354" width="65.85546875" style="137" customWidth="1"/>
    <col min="4355" max="4356" width="17.28515625" style="137" customWidth="1"/>
    <col min="4357" max="4357" width="9.42578125" style="137" customWidth="1"/>
    <col min="4358" max="4358" width="9.140625" style="137"/>
    <col min="4359" max="4359" width="11.85546875" style="137" bestFit="1" customWidth="1"/>
    <col min="4360" max="4608" width="9.140625" style="137"/>
    <col min="4609" max="4609" width="30.85546875" style="137" customWidth="1"/>
    <col min="4610" max="4610" width="65.85546875" style="137" customWidth="1"/>
    <col min="4611" max="4612" width="17.28515625" style="137" customWidth="1"/>
    <col min="4613" max="4613" width="9.42578125" style="137" customWidth="1"/>
    <col min="4614" max="4614" width="9.140625" style="137"/>
    <col min="4615" max="4615" width="11.85546875" style="137" bestFit="1" customWidth="1"/>
    <col min="4616" max="4864" width="9.140625" style="137"/>
    <col min="4865" max="4865" width="30.85546875" style="137" customWidth="1"/>
    <col min="4866" max="4866" width="65.85546875" style="137" customWidth="1"/>
    <col min="4867" max="4868" width="17.28515625" style="137" customWidth="1"/>
    <col min="4869" max="4869" width="9.42578125" style="137" customWidth="1"/>
    <col min="4870" max="4870" width="9.140625" style="137"/>
    <col min="4871" max="4871" width="11.85546875" style="137" bestFit="1" customWidth="1"/>
    <col min="4872" max="5120" width="9.140625" style="137"/>
    <col min="5121" max="5121" width="30.85546875" style="137" customWidth="1"/>
    <col min="5122" max="5122" width="65.85546875" style="137" customWidth="1"/>
    <col min="5123" max="5124" width="17.28515625" style="137" customWidth="1"/>
    <col min="5125" max="5125" width="9.42578125" style="137" customWidth="1"/>
    <col min="5126" max="5126" width="9.140625" style="137"/>
    <col min="5127" max="5127" width="11.85546875" style="137" bestFit="1" customWidth="1"/>
    <col min="5128" max="5376" width="9.140625" style="137"/>
    <col min="5377" max="5377" width="30.85546875" style="137" customWidth="1"/>
    <col min="5378" max="5378" width="65.85546875" style="137" customWidth="1"/>
    <col min="5379" max="5380" width="17.28515625" style="137" customWidth="1"/>
    <col min="5381" max="5381" width="9.42578125" style="137" customWidth="1"/>
    <col min="5382" max="5382" width="9.140625" style="137"/>
    <col min="5383" max="5383" width="11.85546875" style="137" bestFit="1" customWidth="1"/>
    <col min="5384" max="5632" width="9.140625" style="137"/>
    <col min="5633" max="5633" width="30.85546875" style="137" customWidth="1"/>
    <col min="5634" max="5634" width="65.85546875" style="137" customWidth="1"/>
    <col min="5635" max="5636" width="17.28515625" style="137" customWidth="1"/>
    <col min="5637" max="5637" width="9.42578125" style="137" customWidth="1"/>
    <col min="5638" max="5638" width="9.140625" style="137"/>
    <col min="5639" max="5639" width="11.85546875" style="137" bestFit="1" customWidth="1"/>
    <col min="5640" max="5888" width="9.140625" style="137"/>
    <col min="5889" max="5889" width="30.85546875" style="137" customWidth="1"/>
    <col min="5890" max="5890" width="65.85546875" style="137" customWidth="1"/>
    <col min="5891" max="5892" width="17.28515625" style="137" customWidth="1"/>
    <col min="5893" max="5893" width="9.42578125" style="137" customWidth="1"/>
    <col min="5894" max="5894" width="9.140625" style="137"/>
    <col min="5895" max="5895" width="11.85546875" style="137" bestFit="1" customWidth="1"/>
    <col min="5896" max="6144" width="9.140625" style="137"/>
    <col min="6145" max="6145" width="30.85546875" style="137" customWidth="1"/>
    <col min="6146" max="6146" width="65.85546875" style="137" customWidth="1"/>
    <col min="6147" max="6148" width="17.28515625" style="137" customWidth="1"/>
    <col min="6149" max="6149" width="9.42578125" style="137" customWidth="1"/>
    <col min="6150" max="6150" width="9.140625" style="137"/>
    <col min="6151" max="6151" width="11.85546875" style="137" bestFit="1" customWidth="1"/>
    <col min="6152" max="6400" width="9.140625" style="137"/>
    <col min="6401" max="6401" width="30.85546875" style="137" customWidth="1"/>
    <col min="6402" max="6402" width="65.85546875" style="137" customWidth="1"/>
    <col min="6403" max="6404" width="17.28515625" style="137" customWidth="1"/>
    <col min="6405" max="6405" width="9.42578125" style="137" customWidth="1"/>
    <col min="6406" max="6406" width="9.140625" style="137"/>
    <col min="6407" max="6407" width="11.85546875" style="137" bestFit="1" customWidth="1"/>
    <col min="6408" max="6656" width="9.140625" style="137"/>
    <col min="6657" max="6657" width="30.85546875" style="137" customWidth="1"/>
    <col min="6658" max="6658" width="65.85546875" style="137" customWidth="1"/>
    <col min="6659" max="6660" width="17.28515625" style="137" customWidth="1"/>
    <col min="6661" max="6661" width="9.42578125" style="137" customWidth="1"/>
    <col min="6662" max="6662" width="9.140625" style="137"/>
    <col min="6663" max="6663" width="11.85546875" style="137" bestFit="1" customWidth="1"/>
    <col min="6664" max="6912" width="9.140625" style="137"/>
    <col min="6913" max="6913" width="30.85546875" style="137" customWidth="1"/>
    <col min="6914" max="6914" width="65.85546875" style="137" customWidth="1"/>
    <col min="6915" max="6916" width="17.28515625" style="137" customWidth="1"/>
    <col min="6917" max="6917" width="9.42578125" style="137" customWidth="1"/>
    <col min="6918" max="6918" width="9.140625" style="137"/>
    <col min="6919" max="6919" width="11.85546875" style="137" bestFit="1" customWidth="1"/>
    <col min="6920" max="7168" width="9.140625" style="137"/>
    <col min="7169" max="7169" width="30.85546875" style="137" customWidth="1"/>
    <col min="7170" max="7170" width="65.85546875" style="137" customWidth="1"/>
    <col min="7171" max="7172" width="17.28515625" style="137" customWidth="1"/>
    <col min="7173" max="7173" width="9.42578125" style="137" customWidth="1"/>
    <col min="7174" max="7174" width="9.140625" style="137"/>
    <col min="7175" max="7175" width="11.85546875" style="137" bestFit="1" customWidth="1"/>
    <col min="7176" max="7424" width="9.140625" style="137"/>
    <col min="7425" max="7425" width="30.85546875" style="137" customWidth="1"/>
    <col min="7426" max="7426" width="65.85546875" style="137" customWidth="1"/>
    <col min="7427" max="7428" width="17.28515625" style="137" customWidth="1"/>
    <col min="7429" max="7429" width="9.42578125" style="137" customWidth="1"/>
    <col min="7430" max="7430" width="9.140625" style="137"/>
    <col min="7431" max="7431" width="11.85546875" style="137" bestFit="1" customWidth="1"/>
    <col min="7432" max="7680" width="9.140625" style="137"/>
    <col min="7681" max="7681" width="30.85546875" style="137" customWidth="1"/>
    <col min="7682" max="7682" width="65.85546875" style="137" customWidth="1"/>
    <col min="7683" max="7684" width="17.28515625" style="137" customWidth="1"/>
    <col min="7685" max="7685" width="9.42578125" style="137" customWidth="1"/>
    <col min="7686" max="7686" width="9.140625" style="137"/>
    <col min="7687" max="7687" width="11.85546875" style="137" bestFit="1" customWidth="1"/>
    <col min="7688" max="7936" width="9.140625" style="137"/>
    <col min="7937" max="7937" width="30.85546875" style="137" customWidth="1"/>
    <col min="7938" max="7938" width="65.85546875" style="137" customWidth="1"/>
    <col min="7939" max="7940" width="17.28515625" style="137" customWidth="1"/>
    <col min="7941" max="7941" width="9.42578125" style="137" customWidth="1"/>
    <col min="7942" max="7942" width="9.140625" style="137"/>
    <col min="7943" max="7943" width="11.85546875" style="137" bestFit="1" customWidth="1"/>
    <col min="7944" max="8192" width="9.140625" style="137"/>
    <col min="8193" max="8193" width="30.85546875" style="137" customWidth="1"/>
    <col min="8194" max="8194" width="65.85546875" style="137" customWidth="1"/>
    <col min="8195" max="8196" width="17.28515625" style="137" customWidth="1"/>
    <col min="8197" max="8197" width="9.42578125" style="137" customWidth="1"/>
    <col min="8198" max="8198" width="9.140625" style="137"/>
    <col min="8199" max="8199" width="11.85546875" style="137" bestFit="1" customWidth="1"/>
    <col min="8200" max="8448" width="9.140625" style="137"/>
    <col min="8449" max="8449" width="30.85546875" style="137" customWidth="1"/>
    <col min="8450" max="8450" width="65.85546875" style="137" customWidth="1"/>
    <col min="8451" max="8452" width="17.28515625" style="137" customWidth="1"/>
    <col min="8453" max="8453" width="9.42578125" style="137" customWidth="1"/>
    <col min="8454" max="8454" width="9.140625" style="137"/>
    <col min="8455" max="8455" width="11.85546875" style="137" bestFit="1" customWidth="1"/>
    <col min="8456" max="8704" width="9.140625" style="137"/>
    <col min="8705" max="8705" width="30.85546875" style="137" customWidth="1"/>
    <col min="8706" max="8706" width="65.85546875" style="137" customWidth="1"/>
    <col min="8707" max="8708" width="17.28515625" style="137" customWidth="1"/>
    <col min="8709" max="8709" width="9.42578125" style="137" customWidth="1"/>
    <col min="8710" max="8710" width="9.140625" style="137"/>
    <col min="8711" max="8711" width="11.85546875" style="137" bestFit="1" customWidth="1"/>
    <col min="8712" max="8960" width="9.140625" style="137"/>
    <col min="8961" max="8961" width="30.85546875" style="137" customWidth="1"/>
    <col min="8962" max="8962" width="65.85546875" style="137" customWidth="1"/>
    <col min="8963" max="8964" width="17.28515625" style="137" customWidth="1"/>
    <col min="8965" max="8965" width="9.42578125" style="137" customWidth="1"/>
    <col min="8966" max="8966" width="9.140625" style="137"/>
    <col min="8967" max="8967" width="11.85546875" style="137" bestFit="1" customWidth="1"/>
    <col min="8968" max="9216" width="9.140625" style="137"/>
    <col min="9217" max="9217" width="30.85546875" style="137" customWidth="1"/>
    <col min="9218" max="9218" width="65.85546875" style="137" customWidth="1"/>
    <col min="9219" max="9220" width="17.28515625" style="137" customWidth="1"/>
    <col min="9221" max="9221" width="9.42578125" style="137" customWidth="1"/>
    <col min="9222" max="9222" width="9.140625" style="137"/>
    <col min="9223" max="9223" width="11.85546875" style="137" bestFit="1" customWidth="1"/>
    <col min="9224" max="9472" width="9.140625" style="137"/>
    <col min="9473" max="9473" width="30.85546875" style="137" customWidth="1"/>
    <col min="9474" max="9474" width="65.85546875" style="137" customWidth="1"/>
    <col min="9475" max="9476" width="17.28515625" style="137" customWidth="1"/>
    <col min="9477" max="9477" width="9.42578125" style="137" customWidth="1"/>
    <col min="9478" max="9478" width="9.140625" style="137"/>
    <col min="9479" max="9479" width="11.85546875" style="137" bestFit="1" customWidth="1"/>
    <col min="9480" max="9728" width="9.140625" style="137"/>
    <col min="9729" max="9729" width="30.85546875" style="137" customWidth="1"/>
    <col min="9730" max="9730" width="65.85546875" style="137" customWidth="1"/>
    <col min="9731" max="9732" width="17.28515625" style="137" customWidth="1"/>
    <col min="9733" max="9733" width="9.42578125" style="137" customWidth="1"/>
    <col min="9734" max="9734" width="9.140625" style="137"/>
    <col min="9735" max="9735" width="11.85546875" style="137" bestFit="1" customWidth="1"/>
    <col min="9736" max="9984" width="9.140625" style="137"/>
    <col min="9985" max="9985" width="30.85546875" style="137" customWidth="1"/>
    <col min="9986" max="9986" width="65.85546875" style="137" customWidth="1"/>
    <col min="9987" max="9988" width="17.28515625" style="137" customWidth="1"/>
    <col min="9989" max="9989" width="9.42578125" style="137" customWidth="1"/>
    <col min="9990" max="9990" width="9.140625" style="137"/>
    <col min="9991" max="9991" width="11.85546875" style="137" bestFit="1" customWidth="1"/>
    <col min="9992" max="10240" width="9.140625" style="137"/>
    <col min="10241" max="10241" width="30.85546875" style="137" customWidth="1"/>
    <col min="10242" max="10242" width="65.85546875" style="137" customWidth="1"/>
    <col min="10243" max="10244" width="17.28515625" style="137" customWidth="1"/>
    <col min="10245" max="10245" width="9.42578125" style="137" customWidth="1"/>
    <col min="10246" max="10246" width="9.140625" style="137"/>
    <col min="10247" max="10247" width="11.85546875" style="137" bestFit="1" customWidth="1"/>
    <col min="10248" max="10496" width="9.140625" style="137"/>
    <col min="10497" max="10497" width="30.85546875" style="137" customWidth="1"/>
    <col min="10498" max="10498" width="65.85546875" style="137" customWidth="1"/>
    <col min="10499" max="10500" width="17.28515625" style="137" customWidth="1"/>
    <col min="10501" max="10501" width="9.42578125" style="137" customWidth="1"/>
    <col min="10502" max="10502" width="9.140625" style="137"/>
    <col min="10503" max="10503" width="11.85546875" style="137" bestFit="1" customWidth="1"/>
    <col min="10504" max="10752" width="9.140625" style="137"/>
    <col min="10753" max="10753" width="30.85546875" style="137" customWidth="1"/>
    <col min="10754" max="10754" width="65.85546875" style="137" customWidth="1"/>
    <col min="10755" max="10756" width="17.28515625" style="137" customWidth="1"/>
    <col min="10757" max="10757" width="9.42578125" style="137" customWidth="1"/>
    <col min="10758" max="10758" width="9.140625" style="137"/>
    <col min="10759" max="10759" width="11.85546875" style="137" bestFit="1" customWidth="1"/>
    <col min="10760" max="11008" width="9.140625" style="137"/>
    <col min="11009" max="11009" width="30.85546875" style="137" customWidth="1"/>
    <col min="11010" max="11010" width="65.85546875" style="137" customWidth="1"/>
    <col min="11011" max="11012" width="17.28515625" style="137" customWidth="1"/>
    <col min="11013" max="11013" width="9.42578125" style="137" customWidth="1"/>
    <col min="11014" max="11014" width="9.140625" style="137"/>
    <col min="11015" max="11015" width="11.85546875" style="137" bestFit="1" customWidth="1"/>
    <col min="11016" max="11264" width="9.140625" style="137"/>
    <col min="11265" max="11265" width="30.85546875" style="137" customWidth="1"/>
    <col min="11266" max="11266" width="65.85546875" style="137" customWidth="1"/>
    <col min="11267" max="11268" width="17.28515625" style="137" customWidth="1"/>
    <col min="11269" max="11269" width="9.42578125" style="137" customWidth="1"/>
    <col min="11270" max="11270" width="9.140625" style="137"/>
    <col min="11271" max="11271" width="11.85546875" style="137" bestFit="1" customWidth="1"/>
    <col min="11272" max="11520" width="9.140625" style="137"/>
    <col min="11521" max="11521" width="30.85546875" style="137" customWidth="1"/>
    <col min="11522" max="11522" width="65.85546875" style="137" customWidth="1"/>
    <col min="11523" max="11524" width="17.28515625" style="137" customWidth="1"/>
    <col min="11525" max="11525" width="9.42578125" style="137" customWidth="1"/>
    <col min="11526" max="11526" width="9.140625" style="137"/>
    <col min="11527" max="11527" width="11.85546875" style="137" bestFit="1" customWidth="1"/>
    <col min="11528" max="11776" width="9.140625" style="137"/>
    <col min="11777" max="11777" width="30.85546875" style="137" customWidth="1"/>
    <col min="11778" max="11778" width="65.85546875" style="137" customWidth="1"/>
    <col min="11779" max="11780" width="17.28515625" style="137" customWidth="1"/>
    <col min="11781" max="11781" width="9.42578125" style="137" customWidth="1"/>
    <col min="11782" max="11782" width="9.140625" style="137"/>
    <col min="11783" max="11783" width="11.85546875" style="137" bestFit="1" customWidth="1"/>
    <col min="11784" max="12032" width="9.140625" style="137"/>
    <col min="12033" max="12033" width="30.85546875" style="137" customWidth="1"/>
    <col min="12034" max="12034" width="65.85546875" style="137" customWidth="1"/>
    <col min="12035" max="12036" width="17.28515625" style="137" customWidth="1"/>
    <col min="12037" max="12037" width="9.42578125" style="137" customWidth="1"/>
    <col min="12038" max="12038" width="9.140625" style="137"/>
    <col min="12039" max="12039" width="11.85546875" style="137" bestFit="1" customWidth="1"/>
    <col min="12040" max="12288" width="9.140625" style="137"/>
    <col min="12289" max="12289" width="30.85546875" style="137" customWidth="1"/>
    <col min="12290" max="12290" width="65.85546875" style="137" customWidth="1"/>
    <col min="12291" max="12292" width="17.28515625" style="137" customWidth="1"/>
    <col min="12293" max="12293" width="9.42578125" style="137" customWidth="1"/>
    <col min="12294" max="12294" width="9.140625" style="137"/>
    <col min="12295" max="12295" width="11.85546875" style="137" bestFit="1" customWidth="1"/>
    <col min="12296" max="12544" width="9.140625" style="137"/>
    <col min="12545" max="12545" width="30.85546875" style="137" customWidth="1"/>
    <col min="12546" max="12546" width="65.85546875" style="137" customWidth="1"/>
    <col min="12547" max="12548" width="17.28515625" style="137" customWidth="1"/>
    <col min="12549" max="12549" width="9.42578125" style="137" customWidth="1"/>
    <col min="12550" max="12550" width="9.140625" style="137"/>
    <col min="12551" max="12551" width="11.85546875" style="137" bestFit="1" customWidth="1"/>
    <col min="12552" max="12800" width="9.140625" style="137"/>
    <col min="12801" max="12801" width="30.85546875" style="137" customWidth="1"/>
    <col min="12802" max="12802" width="65.85546875" style="137" customWidth="1"/>
    <col min="12803" max="12804" width="17.28515625" style="137" customWidth="1"/>
    <col min="12805" max="12805" width="9.42578125" style="137" customWidth="1"/>
    <col min="12806" max="12806" width="9.140625" style="137"/>
    <col min="12807" max="12807" width="11.85546875" style="137" bestFit="1" customWidth="1"/>
    <col min="12808" max="13056" width="9.140625" style="137"/>
    <col min="13057" max="13057" width="30.85546875" style="137" customWidth="1"/>
    <col min="13058" max="13058" width="65.85546875" style="137" customWidth="1"/>
    <col min="13059" max="13060" width="17.28515625" style="137" customWidth="1"/>
    <col min="13061" max="13061" width="9.42578125" style="137" customWidth="1"/>
    <col min="13062" max="13062" width="9.140625" style="137"/>
    <col min="13063" max="13063" width="11.85546875" style="137" bestFit="1" customWidth="1"/>
    <col min="13064" max="13312" width="9.140625" style="137"/>
    <col min="13313" max="13313" width="30.85546875" style="137" customWidth="1"/>
    <col min="13314" max="13314" width="65.85546875" style="137" customWidth="1"/>
    <col min="13315" max="13316" width="17.28515625" style="137" customWidth="1"/>
    <col min="13317" max="13317" width="9.42578125" style="137" customWidth="1"/>
    <col min="13318" max="13318" width="9.140625" style="137"/>
    <col min="13319" max="13319" width="11.85546875" style="137" bestFit="1" customWidth="1"/>
    <col min="13320" max="13568" width="9.140625" style="137"/>
    <col min="13569" max="13569" width="30.85546875" style="137" customWidth="1"/>
    <col min="13570" max="13570" width="65.85546875" style="137" customWidth="1"/>
    <col min="13571" max="13572" width="17.28515625" style="137" customWidth="1"/>
    <col min="13573" max="13573" width="9.42578125" style="137" customWidth="1"/>
    <col min="13574" max="13574" width="9.140625" style="137"/>
    <col min="13575" max="13575" width="11.85546875" style="137" bestFit="1" customWidth="1"/>
    <col min="13576" max="13824" width="9.140625" style="137"/>
    <col min="13825" max="13825" width="30.85546875" style="137" customWidth="1"/>
    <col min="13826" max="13826" width="65.85546875" style="137" customWidth="1"/>
    <col min="13827" max="13828" width="17.28515625" style="137" customWidth="1"/>
    <col min="13829" max="13829" width="9.42578125" style="137" customWidth="1"/>
    <col min="13830" max="13830" width="9.140625" style="137"/>
    <col min="13831" max="13831" width="11.85546875" style="137" bestFit="1" customWidth="1"/>
    <col min="13832" max="14080" width="9.140625" style="137"/>
    <col min="14081" max="14081" width="30.85546875" style="137" customWidth="1"/>
    <col min="14082" max="14082" width="65.85546875" style="137" customWidth="1"/>
    <col min="14083" max="14084" width="17.28515625" style="137" customWidth="1"/>
    <col min="14085" max="14085" width="9.42578125" style="137" customWidth="1"/>
    <col min="14086" max="14086" width="9.140625" style="137"/>
    <col min="14087" max="14087" width="11.85546875" style="137" bestFit="1" customWidth="1"/>
    <col min="14088" max="14336" width="9.140625" style="137"/>
    <col min="14337" max="14337" width="30.85546875" style="137" customWidth="1"/>
    <col min="14338" max="14338" width="65.85546875" style="137" customWidth="1"/>
    <col min="14339" max="14340" width="17.28515625" style="137" customWidth="1"/>
    <col min="14341" max="14341" width="9.42578125" style="137" customWidth="1"/>
    <col min="14342" max="14342" width="9.140625" style="137"/>
    <col min="14343" max="14343" width="11.85546875" style="137" bestFit="1" customWidth="1"/>
    <col min="14344" max="14592" width="9.140625" style="137"/>
    <col min="14593" max="14593" width="30.85546875" style="137" customWidth="1"/>
    <col min="14594" max="14594" width="65.85546875" style="137" customWidth="1"/>
    <col min="14595" max="14596" width="17.28515625" style="137" customWidth="1"/>
    <col min="14597" max="14597" width="9.42578125" style="137" customWidth="1"/>
    <col min="14598" max="14598" width="9.140625" style="137"/>
    <col min="14599" max="14599" width="11.85546875" style="137" bestFit="1" customWidth="1"/>
    <col min="14600" max="14848" width="9.140625" style="137"/>
    <col min="14849" max="14849" width="30.85546875" style="137" customWidth="1"/>
    <col min="14850" max="14850" width="65.85546875" style="137" customWidth="1"/>
    <col min="14851" max="14852" width="17.28515625" style="137" customWidth="1"/>
    <col min="14853" max="14853" width="9.42578125" style="137" customWidth="1"/>
    <col min="14854" max="14854" width="9.140625" style="137"/>
    <col min="14855" max="14855" width="11.85546875" style="137" bestFit="1" customWidth="1"/>
    <col min="14856" max="15104" width="9.140625" style="137"/>
    <col min="15105" max="15105" width="30.85546875" style="137" customWidth="1"/>
    <col min="15106" max="15106" width="65.85546875" style="137" customWidth="1"/>
    <col min="15107" max="15108" width="17.28515625" style="137" customWidth="1"/>
    <col min="15109" max="15109" width="9.42578125" style="137" customWidth="1"/>
    <col min="15110" max="15110" width="9.140625" style="137"/>
    <col min="15111" max="15111" width="11.85546875" style="137" bestFit="1" customWidth="1"/>
    <col min="15112" max="15360" width="9.140625" style="137"/>
    <col min="15361" max="15361" width="30.85546875" style="137" customWidth="1"/>
    <col min="15362" max="15362" width="65.85546875" style="137" customWidth="1"/>
    <col min="15363" max="15364" width="17.28515625" style="137" customWidth="1"/>
    <col min="15365" max="15365" width="9.42578125" style="137" customWidth="1"/>
    <col min="15366" max="15366" width="9.140625" style="137"/>
    <col min="15367" max="15367" width="11.85546875" style="137" bestFit="1" customWidth="1"/>
    <col min="15368" max="15616" width="9.140625" style="137"/>
    <col min="15617" max="15617" width="30.85546875" style="137" customWidth="1"/>
    <col min="15618" max="15618" width="65.85546875" style="137" customWidth="1"/>
    <col min="15619" max="15620" width="17.28515625" style="137" customWidth="1"/>
    <col min="15621" max="15621" width="9.42578125" style="137" customWidth="1"/>
    <col min="15622" max="15622" width="9.140625" style="137"/>
    <col min="15623" max="15623" width="11.85546875" style="137" bestFit="1" customWidth="1"/>
    <col min="15624" max="15872" width="9.140625" style="137"/>
    <col min="15873" max="15873" width="30.85546875" style="137" customWidth="1"/>
    <col min="15874" max="15874" width="65.85546875" style="137" customWidth="1"/>
    <col min="15875" max="15876" width="17.28515625" style="137" customWidth="1"/>
    <col min="15877" max="15877" width="9.42578125" style="137" customWidth="1"/>
    <col min="15878" max="15878" width="9.140625" style="137"/>
    <col min="15879" max="15879" width="11.85546875" style="137" bestFit="1" customWidth="1"/>
    <col min="15880" max="16128" width="9.140625" style="137"/>
    <col min="16129" max="16129" width="30.85546875" style="137" customWidth="1"/>
    <col min="16130" max="16130" width="65.85546875" style="137" customWidth="1"/>
    <col min="16131" max="16132" width="17.28515625" style="137" customWidth="1"/>
    <col min="16133" max="16133" width="9.42578125" style="137" customWidth="1"/>
    <col min="16134" max="16134" width="9.140625" style="137"/>
    <col min="16135" max="16135" width="11.85546875" style="137" bestFit="1" customWidth="1"/>
    <col min="16136" max="16384" width="9.140625" style="137"/>
  </cols>
  <sheetData>
    <row r="1" spans="1:5" ht="15" customHeight="1" x14ac:dyDescent="0.2">
      <c r="A1" s="265" t="s">
        <v>1587</v>
      </c>
      <c r="B1" s="265"/>
      <c r="C1" s="265"/>
      <c r="D1" s="265"/>
      <c r="E1" s="265"/>
    </row>
    <row r="2" spans="1:5" x14ac:dyDescent="0.2">
      <c r="A2" s="265"/>
      <c r="B2" s="265"/>
      <c r="C2" s="265"/>
      <c r="D2" s="265"/>
      <c r="E2" s="265"/>
    </row>
    <row r="3" spans="1:5" x14ac:dyDescent="0.2">
      <c r="A3" s="265" t="s">
        <v>1588</v>
      </c>
      <c r="B3" s="265"/>
      <c r="C3" s="265"/>
      <c r="D3" s="265"/>
      <c r="E3" s="265"/>
    </row>
    <row r="4" spans="1:5" ht="27" customHeight="1" x14ac:dyDescent="0.2">
      <c r="A4" s="266" t="s">
        <v>1589</v>
      </c>
      <c r="B4" s="266"/>
      <c r="C4" s="266"/>
      <c r="D4" s="266"/>
      <c r="E4" s="266"/>
    </row>
    <row r="5" spans="1:5" x14ac:dyDescent="0.2">
      <c r="A5" s="266"/>
      <c r="B5" s="266"/>
      <c r="C5" s="266"/>
      <c r="D5" s="266"/>
      <c r="E5" s="266"/>
    </row>
    <row r="6" spans="1:5" x14ac:dyDescent="0.2">
      <c r="A6" s="266"/>
      <c r="B6" s="266"/>
      <c r="C6" s="266"/>
      <c r="D6" s="266"/>
      <c r="E6" s="266"/>
    </row>
    <row r="7" spans="1:5" ht="38.25" customHeight="1" x14ac:dyDescent="0.2">
      <c r="A7" s="261" t="s">
        <v>1400</v>
      </c>
      <c r="B7" s="261"/>
      <c r="C7" s="261"/>
      <c r="D7" s="261"/>
      <c r="E7" s="261"/>
    </row>
    <row r="8" spans="1:5" x14ac:dyDescent="0.2">
      <c r="A8" s="141"/>
      <c r="B8" s="141"/>
      <c r="C8" s="142"/>
      <c r="D8" s="262" t="s">
        <v>1</v>
      </c>
      <c r="E8" s="262"/>
    </row>
    <row r="9" spans="1:5" ht="34.5" customHeight="1" x14ac:dyDescent="0.2">
      <c r="A9" s="143" t="s">
        <v>1401</v>
      </c>
      <c r="B9" s="143" t="s">
        <v>1402</v>
      </c>
      <c r="C9" s="144" t="s">
        <v>942</v>
      </c>
      <c r="D9" s="145" t="s">
        <v>1403</v>
      </c>
      <c r="E9" s="146" t="s">
        <v>889</v>
      </c>
    </row>
    <row r="10" spans="1:5" ht="27" customHeight="1" x14ac:dyDescent="0.2">
      <c r="A10" s="147" t="s">
        <v>1404</v>
      </c>
      <c r="B10" s="148" t="s">
        <v>1405</v>
      </c>
      <c r="C10" s="149">
        <f>SUM(C11,C13,C15,C20,C25,C28,C29,C41,C43,C50,C57,C82,C91)</f>
        <v>6214555.7000000002</v>
      </c>
      <c r="D10" s="149">
        <f>SUM(D11,D13,D15,D20,D25,D28,D29,D41,D43,D50,D57,D82,D91)</f>
        <v>6469370.9999999991</v>
      </c>
      <c r="E10" s="149">
        <f>D10/C10*100</f>
        <v>104.1002979505035</v>
      </c>
    </row>
    <row r="11" spans="1:5" s="154" customFormat="1" ht="23.25" customHeight="1" x14ac:dyDescent="0.25">
      <c r="A11" s="150" t="s">
        <v>1406</v>
      </c>
      <c r="B11" s="151" t="s">
        <v>1407</v>
      </c>
      <c r="C11" s="152">
        <f>SUM(C12:C12)</f>
        <v>1689990</v>
      </c>
      <c r="D11" s="152">
        <f>SUM(D12:D12)</f>
        <v>1788204.2</v>
      </c>
      <c r="E11" s="153">
        <f t="shared" ref="E11:E100" si="0">D11/C11*100</f>
        <v>105.81152551198527</v>
      </c>
    </row>
    <row r="12" spans="1:5" ht="30" customHeight="1" x14ac:dyDescent="0.2">
      <c r="A12" s="155" t="s">
        <v>1408</v>
      </c>
      <c r="B12" s="156" t="s">
        <v>1409</v>
      </c>
      <c r="C12" s="157">
        <v>1689990</v>
      </c>
      <c r="D12" s="157">
        <v>1788204.2</v>
      </c>
      <c r="E12" s="146">
        <f t="shared" si="0"/>
        <v>105.81152551198527</v>
      </c>
    </row>
    <row r="13" spans="1:5" ht="31.5" x14ac:dyDescent="0.2">
      <c r="A13" s="150" t="s">
        <v>1410</v>
      </c>
      <c r="B13" s="151" t="s">
        <v>1411</v>
      </c>
      <c r="C13" s="152">
        <f>SUM(C14)</f>
        <v>38647</v>
      </c>
      <c r="D13" s="152">
        <f>SUM(D14)</f>
        <v>38934.6</v>
      </c>
      <c r="E13" s="153">
        <f>D13/C13*100</f>
        <v>100.74417160452298</v>
      </c>
    </row>
    <row r="14" spans="1:5" ht="35.450000000000003" customHeight="1" x14ac:dyDescent="0.2">
      <c r="A14" s="155" t="s">
        <v>1412</v>
      </c>
      <c r="B14" s="156" t="s">
        <v>1413</v>
      </c>
      <c r="C14" s="157">
        <v>38647</v>
      </c>
      <c r="D14" s="157">
        <v>38934.6</v>
      </c>
      <c r="E14" s="146">
        <f>D14/C14*100</f>
        <v>100.74417160452298</v>
      </c>
    </row>
    <row r="15" spans="1:5" s="154" customFormat="1" ht="30.6" customHeight="1" x14ac:dyDescent="0.25">
      <c r="A15" s="150" t="s">
        <v>1414</v>
      </c>
      <c r="B15" s="151" t="s">
        <v>1415</v>
      </c>
      <c r="C15" s="152">
        <f>SUM(C16:C19)</f>
        <v>1247009.7</v>
      </c>
      <c r="D15" s="152">
        <f>SUM(D16:D19)</f>
        <v>1259732.4999999998</v>
      </c>
      <c r="E15" s="153">
        <f t="shared" si="0"/>
        <v>101.02026471806913</v>
      </c>
    </row>
    <row r="16" spans="1:5" s="154" customFormat="1" ht="30" x14ac:dyDescent="0.25">
      <c r="A16" s="155" t="s">
        <v>1416</v>
      </c>
      <c r="B16" s="156" t="s">
        <v>1417</v>
      </c>
      <c r="C16" s="157">
        <v>1065008</v>
      </c>
      <c r="D16" s="157">
        <v>1068296.7</v>
      </c>
      <c r="E16" s="146">
        <f t="shared" si="0"/>
        <v>100.30879580247284</v>
      </c>
    </row>
    <row r="17" spans="1:5" s="154" customFormat="1" ht="30" x14ac:dyDescent="0.25">
      <c r="A17" s="155" t="s">
        <v>1418</v>
      </c>
      <c r="B17" s="156" t="s">
        <v>1419</v>
      </c>
      <c r="C17" s="157">
        <v>113290</v>
      </c>
      <c r="D17" s="157">
        <v>114641.7</v>
      </c>
      <c r="E17" s="146">
        <f t="shared" si="0"/>
        <v>101.1931326683732</v>
      </c>
    </row>
    <row r="18" spans="1:5" ht="25.15" customHeight="1" x14ac:dyDescent="0.2">
      <c r="A18" s="155" t="s">
        <v>1420</v>
      </c>
      <c r="B18" s="156" t="s">
        <v>1421</v>
      </c>
      <c r="C18" s="157">
        <v>426.5</v>
      </c>
      <c r="D18" s="157">
        <v>429.9</v>
      </c>
      <c r="E18" s="146">
        <f t="shared" si="0"/>
        <v>100.79718640093786</v>
      </c>
    </row>
    <row r="19" spans="1:5" ht="30" x14ac:dyDescent="0.2">
      <c r="A19" s="155" t="s">
        <v>1422</v>
      </c>
      <c r="B19" s="156" t="s">
        <v>1423</v>
      </c>
      <c r="C19" s="157">
        <v>68285.2</v>
      </c>
      <c r="D19" s="157">
        <v>76364.2</v>
      </c>
      <c r="E19" s="146">
        <f t="shared" si="0"/>
        <v>111.83126065384592</v>
      </c>
    </row>
    <row r="20" spans="1:5" s="154" customFormat="1" ht="21" customHeight="1" x14ac:dyDescent="0.25">
      <c r="A20" s="150" t="s">
        <v>1424</v>
      </c>
      <c r="B20" s="151" t="s">
        <v>1425</v>
      </c>
      <c r="C20" s="152">
        <f>SUM(C21:C22)</f>
        <v>2164920</v>
      </c>
      <c r="D20" s="152">
        <f>SUM(D21:D22)</f>
        <v>2229054.9</v>
      </c>
      <c r="E20" s="153">
        <f t="shared" si="0"/>
        <v>102.96246050662378</v>
      </c>
    </row>
    <row r="21" spans="1:5" s="154" customFormat="1" ht="25.15" customHeight="1" x14ac:dyDescent="0.25">
      <c r="A21" s="155" t="s">
        <v>1426</v>
      </c>
      <c r="B21" s="156" t="s">
        <v>1427</v>
      </c>
      <c r="C21" s="157">
        <v>354920</v>
      </c>
      <c r="D21" s="157">
        <v>374651.1</v>
      </c>
      <c r="E21" s="146">
        <f>D21/C21*100</f>
        <v>105.5593091400879</v>
      </c>
    </row>
    <row r="22" spans="1:5" s="154" customFormat="1" ht="27.6" customHeight="1" x14ac:dyDescent="0.25">
      <c r="A22" s="155" t="s">
        <v>1428</v>
      </c>
      <c r="B22" s="156" t="s">
        <v>1429</v>
      </c>
      <c r="C22" s="157">
        <f>SUM(C23:C24)</f>
        <v>1810000</v>
      </c>
      <c r="D22" s="157">
        <f>SUM(D23:D24)</f>
        <v>1854403.7999999998</v>
      </c>
      <c r="E22" s="146">
        <f t="shared" si="0"/>
        <v>102.45324861878451</v>
      </c>
    </row>
    <row r="23" spans="1:5" s="154" customFormat="1" ht="27.6" customHeight="1" x14ac:dyDescent="0.25">
      <c r="A23" s="158" t="s">
        <v>1430</v>
      </c>
      <c r="B23" s="159" t="s">
        <v>1431</v>
      </c>
      <c r="C23" s="160">
        <v>1390000</v>
      </c>
      <c r="D23" s="161">
        <v>1446405.2</v>
      </c>
      <c r="E23" s="160">
        <f t="shared" si="0"/>
        <v>104.05792805755397</v>
      </c>
    </row>
    <row r="24" spans="1:5" s="154" customFormat="1" ht="27.6" customHeight="1" x14ac:dyDescent="0.25">
      <c r="A24" s="158" t="s">
        <v>1432</v>
      </c>
      <c r="B24" s="159" t="s">
        <v>1433</v>
      </c>
      <c r="C24" s="160">
        <v>420000</v>
      </c>
      <c r="D24" s="161">
        <v>407998.6</v>
      </c>
      <c r="E24" s="160">
        <f t="shared" si="0"/>
        <v>97.142523809523809</v>
      </c>
    </row>
    <row r="25" spans="1:5" s="154" customFormat="1" ht="21.75" customHeight="1" x14ac:dyDescent="0.25">
      <c r="A25" s="150" t="s">
        <v>1434</v>
      </c>
      <c r="B25" s="151" t="s">
        <v>1435</v>
      </c>
      <c r="C25" s="152">
        <f>SUM(C26:C27)</f>
        <v>40905</v>
      </c>
      <c r="D25" s="152">
        <f>SUM(D26:D27)</f>
        <v>43095.6</v>
      </c>
      <c r="E25" s="153">
        <f t="shared" si="0"/>
        <v>105.35533553355336</v>
      </c>
    </row>
    <row r="26" spans="1:5" ht="47.45" customHeight="1" x14ac:dyDescent="0.2">
      <c r="A26" s="155" t="s">
        <v>1436</v>
      </c>
      <c r="B26" s="156" t="s">
        <v>1437</v>
      </c>
      <c r="C26" s="157">
        <v>40420</v>
      </c>
      <c r="D26" s="157">
        <v>42630.6</v>
      </c>
      <c r="E26" s="146">
        <f t="shared" si="0"/>
        <v>105.46907471548738</v>
      </c>
    </row>
    <row r="27" spans="1:5" ht="34.5" customHeight="1" x14ac:dyDescent="0.2">
      <c r="A27" s="155" t="s">
        <v>1438</v>
      </c>
      <c r="B27" s="156" t="s">
        <v>1439</v>
      </c>
      <c r="C27" s="157">
        <v>485</v>
      </c>
      <c r="D27" s="157">
        <v>465</v>
      </c>
      <c r="E27" s="146">
        <f t="shared" si="0"/>
        <v>95.876288659793815</v>
      </c>
    </row>
    <row r="28" spans="1:5" s="154" customFormat="1" ht="31.5" hidden="1" outlineLevel="1" x14ac:dyDescent="0.25">
      <c r="A28" s="150" t="s">
        <v>1440</v>
      </c>
      <c r="B28" s="151" t="s">
        <v>1441</v>
      </c>
      <c r="C28" s="153" t="s">
        <v>1442</v>
      </c>
      <c r="D28" s="153" t="s">
        <v>1442</v>
      </c>
      <c r="E28" s="153" t="s">
        <v>1442</v>
      </c>
    </row>
    <row r="29" spans="1:5" s="154" customFormat="1" ht="31.5" collapsed="1" x14ac:dyDescent="0.25">
      <c r="A29" s="150" t="s">
        <v>1443</v>
      </c>
      <c r="B29" s="151" t="s">
        <v>1444</v>
      </c>
      <c r="C29" s="152">
        <f>SUM(C30:C37)</f>
        <v>762959.89999999991</v>
      </c>
      <c r="D29" s="152">
        <f>SUM(D30:D37)</f>
        <v>799594.7</v>
      </c>
      <c r="E29" s="153">
        <f>D29/C29*100</f>
        <v>104.80166782028782</v>
      </c>
    </row>
    <row r="30" spans="1:5" s="154" customFormat="1" ht="60" hidden="1" outlineLevel="1" x14ac:dyDescent="0.25">
      <c r="A30" s="155" t="s">
        <v>1445</v>
      </c>
      <c r="B30" s="156" t="s">
        <v>1446</v>
      </c>
      <c r="C30" s="146" t="s">
        <v>1442</v>
      </c>
      <c r="D30" s="146" t="s">
        <v>1442</v>
      </c>
      <c r="E30" s="146" t="s">
        <v>1442</v>
      </c>
    </row>
    <row r="31" spans="1:5" ht="75" collapsed="1" x14ac:dyDescent="0.2">
      <c r="A31" s="155" t="s">
        <v>1447</v>
      </c>
      <c r="B31" s="156" t="s">
        <v>1448</v>
      </c>
      <c r="C31" s="157">
        <v>644990</v>
      </c>
      <c r="D31" s="157">
        <v>675390.1</v>
      </c>
      <c r="E31" s="146">
        <f>D31/C31*100</f>
        <v>104.71326687235461</v>
      </c>
    </row>
    <row r="32" spans="1:5" ht="80.45" customHeight="1" x14ac:dyDescent="0.2">
      <c r="A32" s="155" t="s">
        <v>1449</v>
      </c>
      <c r="B32" s="156" t="s">
        <v>1450</v>
      </c>
      <c r="C32" s="157">
        <v>19233.7</v>
      </c>
      <c r="D32" s="157">
        <v>21760.7</v>
      </c>
      <c r="E32" s="146">
        <f t="shared" si="0"/>
        <v>113.13839770818927</v>
      </c>
    </row>
    <row r="33" spans="1:5" ht="30" x14ac:dyDescent="0.2">
      <c r="A33" s="155" t="s">
        <v>1451</v>
      </c>
      <c r="B33" s="156" t="s">
        <v>1452</v>
      </c>
      <c r="C33" s="157">
        <v>47000</v>
      </c>
      <c r="D33" s="157">
        <v>48637.5</v>
      </c>
      <c r="E33" s="146">
        <f t="shared" si="0"/>
        <v>103.48404255319149</v>
      </c>
    </row>
    <row r="34" spans="1:5" ht="120" customHeight="1" x14ac:dyDescent="0.2">
      <c r="A34" s="155" t="s">
        <v>1453</v>
      </c>
      <c r="B34" s="156" t="s">
        <v>1454</v>
      </c>
      <c r="C34" s="157">
        <v>218</v>
      </c>
      <c r="D34" s="157">
        <v>222.9</v>
      </c>
      <c r="E34" s="146">
        <f t="shared" si="0"/>
        <v>102.24770642201835</v>
      </c>
    </row>
    <row r="35" spans="1:5" ht="110.25" customHeight="1" x14ac:dyDescent="0.2">
      <c r="A35" s="155" t="s">
        <v>1455</v>
      </c>
      <c r="B35" s="156" t="s">
        <v>1456</v>
      </c>
      <c r="C35" s="157">
        <v>3553.1</v>
      </c>
      <c r="D35" s="157">
        <v>3553.1</v>
      </c>
      <c r="E35" s="146">
        <f t="shared" si="0"/>
        <v>100</v>
      </c>
    </row>
    <row r="36" spans="1:5" ht="63" customHeight="1" x14ac:dyDescent="0.2">
      <c r="A36" s="155" t="s">
        <v>1457</v>
      </c>
      <c r="B36" s="156" t="s">
        <v>1458</v>
      </c>
      <c r="C36" s="157">
        <v>110.5</v>
      </c>
      <c r="D36" s="157">
        <v>110.5</v>
      </c>
      <c r="E36" s="146">
        <f t="shared" si="0"/>
        <v>100</v>
      </c>
    </row>
    <row r="37" spans="1:5" ht="94.5" customHeight="1" x14ac:dyDescent="0.2">
      <c r="A37" s="155" t="s">
        <v>1459</v>
      </c>
      <c r="B37" s="156" t="s">
        <v>1460</v>
      </c>
      <c r="C37" s="157">
        <f>SUM(C38:C40)</f>
        <v>47854.6</v>
      </c>
      <c r="D37" s="157">
        <f>SUM(D38:D40)</f>
        <v>49919.9</v>
      </c>
      <c r="E37" s="146">
        <f t="shared" si="0"/>
        <v>104.31578155496024</v>
      </c>
    </row>
    <row r="38" spans="1:5" s="162" customFormat="1" ht="21.75" customHeight="1" x14ac:dyDescent="0.2">
      <c r="A38" s="158" t="s">
        <v>1461</v>
      </c>
      <c r="B38" s="159" t="s">
        <v>1462</v>
      </c>
      <c r="C38" s="161">
        <v>29773</v>
      </c>
      <c r="D38" s="161">
        <v>30846.9</v>
      </c>
      <c r="E38" s="160">
        <f>D38/C38*100</f>
        <v>103.60695932556342</v>
      </c>
    </row>
    <row r="39" spans="1:5" s="162" customFormat="1" ht="21.75" customHeight="1" x14ac:dyDescent="0.2">
      <c r="A39" s="158" t="s">
        <v>1463</v>
      </c>
      <c r="B39" s="159" t="s">
        <v>1464</v>
      </c>
      <c r="C39" s="161">
        <v>12189.6</v>
      </c>
      <c r="D39" s="161">
        <v>13181</v>
      </c>
      <c r="E39" s="160">
        <f>D39/C39*100</f>
        <v>108.13316269606878</v>
      </c>
    </row>
    <row r="40" spans="1:5" s="162" customFormat="1" ht="21.75" customHeight="1" x14ac:dyDescent="0.2">
      <c r="A40" s="158" t="s">
        <v>1465</v>
      </c>
      <c r="B40" s="159" t="s">
        <v>1466</v>
      </c>
      <c r="C40" s="161">
        <v>5892</v>
      </c>
      <c r="D40" s="161">
        <v>5892</v>
      </c>
      <c r="E40" s="160">
        <f>D40/C40*100</f>
        <v>100</v>
      </c>
    </row>
    <row r="41" spans="1:5" s="154" customFormat="1" ht="19.5" customHeight="1" x14ac:dyDescent="0.25">
      <c r="A41" s="150" t="s">
        <v>1467</v>
      </c>
      <c r="B41" s="151" t="s">
        <v>1468</v>
      </c>
      <c r="C41" s="152">
        <f>SUM(C42)</f>
        <v>7800</v>
      </c>
      <c r="D41" s="152">
        <f>SUM(D42)</f>
        <v>7765.6</v>
      </c>
      <c r="E41" s="153">
        <f t="shared" si="0"/>
        <v>99.558974358974368</v>
      </c>
    </row>
    <row r="42" spans="1:5" ht="23.25" customHeight="1" x14ac:dyDescent="0.2">
      <c r="A42" s="155" t="s">
        <v>1469</v>
      </c>
      <c r="B42" s="156" t="s">
        <v>1470</v>
      </c>
      <c r="C42" s="157">
        <v>7800</v>
      </c>
      <c r="D42" s="157">
        <v>7765.6</v>
      </c>
      <c r="E42" s="146">
        <f t="shared" si="0"/>
        <v>99.558974358974368</v>
      </c>
    </row>
    <row r="43" spans="1:5" ht="31.5" x14ac:dyDescent="0.2">
      <c r="A43" s="150" t="s">
        <v>1471</v>
      </c>
      <c r="B43" s="151" t="s">
        <v>1472</v>
      </c>
      <c r="C43" s="152">
        <f>SUM(C44,C45,C49)</f>
        <v>46010.9</v>
      </c>
      <c r="D43" s="152">
        <f>SUM(D44,D45,D49)</f>
        <v>48001.2</v>
      </c>
      <c r="E43" s="153">
        <f t="shared" si="0"/>
        <v>104.32571412426186</v>
      </c>
    </row>
    <row r="44" spans="1:5" ht="60" x14ac:dyDescent="0.2">
      <c r="A44" s="155" t="s">
        <v>1473</v>
      </c>
      <c r="B44" s="156" t="s">
        <v>1474</v>
      </c>
      <c r="C44" s="157">
        <v>200</v>
      </c>
      <c r="D44" s="157">
        <v>195.5</v>
      </c>
      <c r="E44" s="146">
        <f t="shared" si="0"/>
        <v>97.75</v>
      </c>
    </row>
    <row r="45" spans="1:5" ht="30" x14ac:dyDescent="0.2">
      <c r="A45" s="155" t="s">
        <v>1475</v>
      </c>
      <c r="B45" s="156" t="s">
        <v>1476</v>
      </c>
      <c r="C45" s="157">
        <f>SUM(C46:C48)</f>
        <v>36110.9</v>
      </c>
      <c r="D45" s="157">
        <f>SUM(D46:D48)</f>
        <v>37554.1</v>
      </c>
      <c r="E45" s="146">
        <f t="shared" si="0"/>
        <v>103.99657721075909</v>
      </c>
    </row>
    <row r="46" spans="1:5" ht="23.45" customHeight="1" x14ac:dyDescent="0.2">
      <c r="A46" s="158" t="s">
        <v>1477</v>
      </c>
      <c r="B46" s="159" t="s">
        <v>1478</v>
      </c>
      <c r="C46" s="160">
        <v>7500</v>
      </c>
      <c r="D46" s="161">
        <v>8392</v>
      </c>
      <c r="E46" s="160">
        <f>D46/C46*100</f>
        <v>111.89333333333333</v>
      </c>
    </row>
    <row r="47" spans="1:5" ht="23.45" customHeight="1" x14ac:dyDescent="0.2">
      <c r="A47" s="158" t="s">
        <v>1479</v>
      </c>
      <c r="B47" s="159" t="s">
        <v>1480</v>
      </c>
      <c r="C47" s="160">
        <v>230.90000000000009</v>
      </c>
      <c r="D47" s="161">
        <v>230.9</v>
      </c>
      <c r="E47" s="160">
        <f>D47/C47*100</f>
        <v>99.999999999999972</v>
      </c>
    </row>
    <row r="48" spans="1:5" ht="23.45" customHeight="1" x14ac:dyDescent="0.2">
      <c r="A48" s="158" t="s">
        <v>1481</v>
      </c>
      <c r="B48" s="159" t="s">
        <v>1482</v>
      </c>
      <c r="C48" s="160">
        <v>28380</v>
      </c>
      <c r="D48" s="161">
        <v>28931.200000000001</v>
      </c>
      <c r="E48" s="160">
        <f>D48/C48*100</f>
        <v>101.94221282593377</v>
      </c>
    </row>
    <row r="49" spans="1:5" ht="30" x14ac:dyDescent="0.2">
      <c r="A49" s="155" t="s">
        <v>1483</v>
      </c>
      <c r="B49" s="156" t="s">
        <v>1484</v>
      </c>
      <c r="C49" s="157">
        <v>9700</v>
      </c>
      <c r="D49" s="157">
        <v>10251.6</v>
      </c>
      <c r="E49" s="146">
        <f t="shared" si="0"/>
        <v>105.68659793814435</v>
      </c>
    </row>
    <row r="50" spans="1:5" s="154" customFormat="1" ht="31.5" x14ac:dyDescent="0.25">
      <c r="A50" s="150" t="s">
        <v>1485</v>
      </c>
      <c r="B50" s="151" t="s">
        <v>1486</v>
      </c>
      <c r="C50" s="152">
        <f>SUM(C51:C56)</f>
        <v>95523.800000000017</v>
      </c>
      <c r="D50" s="152">
        <f>SUM(D51:D56)</f>
        <v>114397</v>
      </c>
      <c r="E50" s="153">
        <f>D50/C50*100</f>
        <v>119.75758920813449</v>
      </c>
    </row>
    <row r="51" spans="1:5" s="154" customFormat="1" ht="30" x14ac:dyDescent="0.25">
      <c r="A51" s="155" t="s">
        <v>1487</v>
      </c>
      <c r="B51" s="156" t="s">
        <v>1488</v>
      </c>
      <c r="C51" s="157">
        <v>1461</v>
      </c>
      <c r="D51" s="157">
        <v>1461</v>
      </c>
      <c r="E51" s="146">
        <f t="shared" si="0"/>
        <v>100</v>
      </c>
    </row>
    <row r="52" spans="1:5" ht="90" x14ac:dyDescent="0.2">
      <c r="A52" s="155" t="s">
        <v>1489</v>
      </c>
      <c r="B52" s="156" t="s">
        <v>1490</v>
      </c>
      <c r="C52" s="157">
        <v>6451.3</v>
      </c>
      <c r="D52" s="157">
        <v>6451.3</v>
      </c>
      <c r="E52" s="146">
        <f t="shared" si="0"/>
        <v>100</v>
      </c>
    </row>
    <row r="53" spans="1:5" ht="48.6" customHeight="1" x14ac:dyDescent="0.2">
      <c r="A53" s="155" t="s">
        <v>1491</v>
      </c>
      <c r="B53" s="156" t="s">
        <v>1492</v>
      </c>
      <c r="C53" s="157">
        <v>42500</v>
      </c>
      <c r="D53" s="157">
        <v>60031.6</v>
      </c>
      <c r="E53" s="146">
        <f t="shared" si="0"/>
        <v>141.25082352941178</v>
      </c>
    </row>
    <row r="54" spans="1:5" ht="60" x14ac:dyDescent="0.2">
      <c r="A54" s="155" t="s">
        <v>1493</v>
      </c>
      <c r="B54" s="156" t="s">
        <v>1494</v>
      </c>
      <c r="C54" s="157">
        <v>240.9</v>
      </c>
      <c r="D54" s="157">
        <v>240.9</v>
      </c>
      <c r="E54" s="146">
        <f t="shared" si="0"/>
        <v>100</v>
      </c>
    </row>
    <row r="55" spans="1:5" ht="96" customHeight="1" x14ac:dyDescent="0.2">
      <c r="A55" s="155" t="s">
        <v>1495</v>
      </c>
      <c r="B55" s="156" t="s">
        <v>1496</v>
      </c>
      <c r="C55" s="157">
        <v>37500</v>
      </c>
      <c r="D55" s="157">
        <v>38841.599999999999</v>
      </c>
      <c r="E55" s="146">
        <f t="shared" si="0"/>
        <v>103.5776</v>
      </c>
    </row>
    <row r="56" spans="1:5" ht="93" customHeight="1" x14ac:dyDescent="0.2">
      <c r="A56" s="155" t="s">
        <v>1497</v>
      </c>
      <c r="B56" s="156" t="s">
        <v>1498</v>
      </c>
      <c r="C56" s="157">
        <v>7370.6</v>
      </c>
      <c r="D56" s="157">
        <v>7370.6</v>
      </c>
      <c r="E56" s="146">
        <f>D56/C56*100</f>
        <v>100</v>
      </c>
    </row>
    <row r="57" spans="1:5" s="154" customFormat="1" ht="30.6" customHeight="1" x14ac:dyDescent="0.25">
      <c r="A57" s="150" t="s">
        <v>1499</v>
      </c>
      <c r="B57" s="151" t="s">
        <v>1500</v>
      </c>
      <c r="C57" s="152">
        <f>SUM(C58:C81)</f>
        <v>12710.000000000002</v>
      </c>
      <c r="D57" s="152">
        <f>SUM(D58:D81)</f>
        <v>13604.9</v>
      </c>
      <c r="E57" s="153">
        <f t="shared" si="0"/>
        <v>107.04091266719118</v>
      </c>
    </row>
    <row r="58" spans="1:5" ht="90" x14ac:dyDescent="0.2">
      <c r="A58" s="155" t="s">
        <v>1501</v>
      </c>
      <c r="B58" s="156" t="s">
        <v>1502</v>
      </c>
      <c r="C58" s="157">
        <v>50</v>
      </c>
      <c r="D58" s="157">
        <v>47.8</v>
      </c>
      <c r="E58" s="146">
        <f t="shared" si="0"/>
        <v>95.6</v>
      </c>
    </row>
    <row r="59" spans="1:5" ht="120.75" customHeight="1" x14ac:dyDescent="0.2">
      <c r="A59" s="155" t="s">
        <v>1503</v>
      </c>
      <c r="B59" s="156" t="s">
        <v>1504</v>
      </c>
      <c r="C59" s="157">
        <v>22</v>
      </c>
      <c r="D59" s="157">
        <v>27.2</v>
      </c>
      <c r="E59" s="146">
        <f t="shared" si="0"/>
        <v>123.63636363636363</v>
      </c>
    </row>
    <row r="60" spans="1:5" ht="90" x14ac:dyDescent="0.2">
      <c r="A60" s="155" t="s">
        <v>1505</v>
      </c>
      <c r="B60" s="156" t="s">
        <v>1506</v>
      </c>
      <c r="C60" s="157">
        <v>60</v>
      </c>
      <c r="D60" s="157">
        <v>61.8</v>
      </c>
      <c r="E60" s="146">
        <f t="shared" si="0"/>
        <v>103</v>
      </c>
    </row>
    <row r="61" spans="1:5" ht="75" x14ac:dyDescent="0.2">
      <c r="A61" s="155" t="s">
        <v>1507</v>
      </c>
      <c r="B61" s="156" t="s">
        <v>1508</v>
      </c>
      <c r="C61" s="157">
        <v>140</v>
      </c>
      <c r="D61" s="157">
        <v>155</v>
      </c>
      <c r="E61" s="146">
        <f t="shared" si="0"/>
        <v>110.71428571428572</v>
      </c>
    </row>
    <row r="62" spans="1:5" ht="111.75" customHeight="1" x14ac:dyDescent="0.2">
      <c r="A62" s="155" t="s">
        <v>1509</v>
      </c>
      <c r="B62" s="156" t="s">
        <v>1510</v>
      </c>
      <c r="C62" s="157">
        <v>53</v>
      </c>
      <c r="D62" s="157">
        <v>53</v>
      </c>
      <c r="E62" s="146">
        <f t="shared" si="0"/>
        <v>100</v>
      </c>
    </row>
    <row r="63" spans="1:5" ht="90" x14ac:dyDescent="0.2">
      <c r="A63" s="155" t="s">
        <v>1511</v>
      </c>
      <c r="B63" s="156" t="s">
        <v>1512</v>
      </c>
      <c r="C63" s="157">
        <v>180</v>
      </c>
      <c r="D63" s="157">
        <v>171.2</v>
      </c>
      <c r="E63" s="146">
        <f t="shared" si="0"/>
        <v>95.1111111111111</v>
      </c>
    </row>
    <row r="64" spans="1:5" ht="90" x14ac:dyDescent="0.2">
      <c r="A64" s="155" t="s">
        <v>1513</v>
      </c>
      <c r="B64" s="156" t="s">
        <v>1514</v>
      </c>
      <c r="C64" s="157">
        <v>52</v>
      </c>
      <c r="D64" s="157">
        <v>53</v>
      </c>
      <c r="E64" s="146">
        <f t="shared" si="0"/>
        <v>101.92307692307692</v>
      </c>
    </row>
    <row r="65" spans="1:5" ht="90" x14ac:dyDescent="0.2">
      <c r="A65" s="155" t="s">
        <v>1515</v>
      </c>
      <c r="B65" s="156" t="s">
        <v>1516</v>
      </c>
      <c r="C65" s="157">
        <v>0.5</v>
      </c>
      <c r="D65" s="157">
        <v>0.5</v>
      </c>
      <c r="E65" s="146">
        <f t="shared" si="0"/>
        <v>100</v>
      </c>
    </row>
    <row r="66" spans="1:5" ht="90" x14ac:dyDescent="0.2">
      <c r="A66" s="155" t="s">
        <v>1517</v>
      </c>
      <c r="B66" s="156" t="s">
        <v>1518</v>
      </c>
      <c r="C66" s="157">
        <v>53</v>
      </c>
      <c r="D66" s="157">
        <v>52.5</v>
      </c>
      <c r="E66" s="146">
        <f t="shared" si="0"/>
        <v>99.056603773584911</v>
      </c>
    </row>
    <row r="67" spans="1:5" ht="123.75" customHeight="1" x14ac:dyDescent="0.2">
      <c r="A67" s="155" t="s">
        <v>1519</v>
      </c>
      <c r="B67" s="156" t="s">
        <v>1520</v>
      </c>
      <c r="C67" s="157">
        <v>10</v>
      </c>
      <c r="D67" s="157">
        <v>9.5</v>
      </c>
      <c r="E67" s="146">
        <f t="shared" si="0"/>
        <v>95</v>
      </c>
    </row>
    <row r="68" spans="1:5" ht="140.25" customHeight="1" x14ac:dyDescent="0.2">
      <c r="A68" s="155" t="s">
        <v>1521</v>
      </c>
      <c r="B68" s="156" t="s">
        <v>1522</v>
      </c>
      <c r="C68" s="157">
        <v>70</v>
      </c>
      <c r="D68" s="157">
        <v>75.8</v>
      </c>
      <c r="E68" s="146">
        <f t="shared" si="0"/>
        <v>108.28571428571428</v>
      </c>
    </row>
    <row r="69" spans="1:5" ht="143.25" customHeight="1" x14ac:dyDescent="0.2">
      <c r="A69" s="155" t="s">
        <v>1523</v>
      </c>
      <c r="B69" s="156" t="s">
        <v>1524</v>
      </c>
      <c r="C69" s="157">
        <v>90</v>
      </c>
      <c r="D69" s="157">
        <v>90</v>
      </c>
      <c r="E69" s="146">
        <f t="shared" si="0"/>
        <v>100</v>
      </c>
    </row>
    <row r="70" spans="1:5" ht="108.75" customHeight="1" x14ac:dyDescent="0.2">
      <c r="A70" s="155" t="s">
        <v>1525</v>
      </c>
      <c r="B70" s="156" t="s">
        <v>1526</v>
      </c>
      <c r="C70" s="157">
        <v>0.5</v>
      </c>
      <c r="D70" s="157">
        <v>0.5</v>
      </c>
      <c r="E70" s="146">
        <f t="shared" si="0"/>
        <v>100</v>
      </c>
    </row>
    <row r="71" spans="1:5" ht="135" x14ac:dyDescent="0.2">
      <c r="A71" s="155" t="s">
        <v>1527</v>
      </c>
      <c r="B71" s="156" t="s">
        <v>1528</v>
      </c>
      <c r="C71" s="157">
        <v>3.5</v>
      </c>
      <c r="D71" s="157">
        <v>3.5</v>
      </c>
      <c r="E71" s="146">
        <f t="shared" si="0"/>
        <v>100</v>
      </c>
    </row>
    <row r="72" spans="1:5" ht="90" x14ac:dyDescent="0.2">
      <c r="A72" s="155" t="s">
        <v>1529</v>
      </c>
      <c r="B72" s="156" t="s">
        <v>1530</v>
      </c>
      <c r="C72" s="157">
        <v>300</v>
      </c>
      <c r="D72" s="157">
        <v>352.8</v>
      </c>
      <c r="E72" s="146">
        <f t="shared" si="0"/>
        <v>117.6</v>
      </c>
    </row>
    <row r="73" spans="1:5" ht="90" x14ac:dyDescent="0.2">
      <c r="A73" s="155" t="s">
        <v>1531</v>
      </c>
      <c r="B73" s="156" t="s">
        <v>1532</v>
      </c>
      <c r="C73" s="157">
        <v>2331</v>
      </c>
      <c r="D73" s="157">
        <v>2462.1</v>
      </c>
      <c r="E73" s="146">
        <f t="shared" si="0"/>
        <v>105.62419562419562</v>
      </c>
    </row>
    <row r="74" spans="1:5" ht="96.75" customHeight="1" x14ac:dyDescent="0.2">
      <c r="A74" s="155" t="s">
        <v>1533</v>
      </c>
      <c r="B74" s="156" t="s">
        <v>1534</v>
      </c>
      <c r="C74" s="157">
        <v>830.09999999999991</v>
      </c>
      <c r="D74" s="157">
        <v>1008</v>
      </c>
      <c r="E74" s="146">
        <f t="shared" si="0"/>
        <v>121.43115287314782</v>
      </c>
    </row>
    <row r="75" spans="1:5" ht="93" customHeight="1" x14ac:dyDescent="0.2">
      <c r="A75" s="163" t="s">
        <v>1535</v>
      </c>
      <c r="B75" s="156" t="s">
        <v>1536</v>
      </c>
      <c r="C75" s="157">
        <v>899</v>
      </c>
      <c r="D75" s="157">
        <v>1594.8</v>
      </c>
      <c r="E75" s="146">
        <f t="shared" si="0"/>
        <v>177.39710789766409</v>
      </c>
    </row>
    <row r="76" spans="1:5" ht="45" x14ac:dyDescent="0.2">
      <c r="A76" s="163" t="s">
        <v>1537</v>
      </c>
      <c r="B76" s="156" t="s">
        <v>1538</v>
      </c>
      <c r="C76" s="157">
        <v>114.8</v>
      </c>
      <c r="D76" s="157">
        <v>114.8</v>
      </c>
      <c r="E76" s="146">
        <f t="shared" si="0"/>
        <v>100</v>
      </c>
    </row>
    <row r="77" spans="1:5" ht="60" x14ac:dyDescent="0.2">
      <c r="A77" s="163" t="s">
        <v>1539</v>
      </c>
      <c r="B77" s="156" t="s">
        <v>1540</v>
      </c>
      <c r="C77" s="157">
        <v>30</v>
      </c>
      <c r="D77" s="157">
        <v>22.8</v>
      </c>
      <c r="E77" s="146">
        <f t="shared" si="0"/>
        <v>76</v>
      </c>
    </row>
    <row r="78" spans="1:5" ht="75" x14ac:dyDescent="0.2">
      <c r="A78" s="163" t="s">
        <v>1541</v>
      </c>
      <c r="B78" s="156" t="s">
        <v>1542</v>
      </c>
      <c r="C78" s="157">
        <v>6000</v>
      </c>
      <c r="D78" s="157">
        <v>5930.4</v>
      </c>
      <c r="E78" s="146">
        <f t="shared" si="0"/>
        <v>98.839999999999989</v>
      </c>
    </row>
    <row r="79" spans="1:5" ht="75" x14ac:dyDescent="0.2">
      <c r="A79" s="155" t="s">
        <v>1543</v>
      </c>
      <c r="B79" s="156" t="s">
        <v>1544</v>
      </c>
      <c r="C79" s="157">
        <v>600</v>
      </c>
      <c r="D79" s="157">
        <v>499</v>
      </c>
      <c r="E79" s="146">
        <f t="shared" si="0"/>
        <v>83.166666666666671</v>
      </c>
    </row>
    <row r="80" spans="1:5" ht="120" x14ac:dyDescent="0.2">
      <c r="A80" s="155" t="s">
        <v>1545</v>
      </c>
      <c r="B80" s="156" t="s">
        <v>1546</v>
      </c>
      <c r="C80" s="157">
        <v>820</v>
      </c>
      <c r="D80" s="157">
        <v>818.3</v>
      </c>
      <c r="E80" s="146">
        <f t="shared" si="0"/>
        <v>99.792682926829272</v>
      </c>
    </row>
    <row r="81" spans="1:5" ht="60" x14ac:dyDescent="0.2">
      <c r="A81" s="155" t="s">
        <v>1547</v>
      </c>
      <c r="B81" s="156" t="s">
        <v>1548</v>
      </c>
      <c r="C81" s="157">
        <v>0.6</v>
      </c>
      <c r="D81" s="157">
        <v>0.6</v>
      </c>
      <c r="E81" s="146">
        <f t="shared" si="0"/>
        <v>100</v>
      </c>
    </row>
    <row r="82" spans="1:5" s="154" customFormat="1" ht="24" customHeight="1" x14ac:dyDescent="0.25">
      <c r="A82" s="150" t="s">
        <v>1549</v>
      </c>
      <c r="B82" s="151" t="s">
        <v>1550</v>
      </c>
      <c r="C82" s="152">
        <f>SUM(C83:C84)</f>
        <v>108079.4</v>
      </c>
      <c r="D82" s="152">
        <f>SUM(D83:D84)</f>
        <v>126985.8</v>
      </c>
      <c r="E82" s="153">
        <f t="shared" si="0"/>
        <v>117.49306528348605</v>
      </c>
    </row>
    <row r="83" spans="1:5" ht="30" x14ac:dyDescent="0.2">
      <c r="A83" s="155" t="s">
        <v>1551</v>
      </c>
      <c r="B83" s="156" t="s">
        <v>1552</v>
      </c>
      <c r="C83" s="157">
        <v>0</v>
      </c>
      <c r="D83" s="157">
        <v>-702.8</v>
      </c>
      <c r="E83" s="146" t="s">
        <v>1442</v>
      </c>
    </row>
    <row r="84" spans="1:5" ht="26.45" customHeight="1" x14ac:dyDescent="0.2">
      <c r="A84" s="155" t="s">
        <v>1553</v>
      </c>
      <c r="B84" s="156" t="s">
        <v>1554</v>
      </c>
      <c r="C84" s="157">
        <f>SUM(C85:C90)</f>
        <v>108079.4</v>
      </c>
      <c r="D84" s="157">
        <f>SUM(D85:D90)</f>
        <v>127688.6</v>
      </c>
      <c r="E84" s="146">
        <f t="shared" si="0"/>
        <v>118.14332796073998</v>
      </c>
    </row>
    <row r="85" spans="1:5" x14ac:dyDescent="0.2">
      <c r="A85" s="158" t="s">
        <v>1555</v>
      </c>
      <c r="B85" s="159" t="s">
        <v>1556</v>
      </c>
      <c r="C85" s="160">
        <v>58703</v>
      </c>
      <c r="D85" s="160">
        <v>76591.100000000006</v>
      </c>
      <c r="E85" s="160">
        <f t="shared" si="0"/>
        <v>130.47220755327666</v>
      </c>
    </row>
    <row r="86" spans="1:5" ht="38.25" x14ac:dyDescent="0.2">
      <c r="A86" s="158" t="s">
        <v>1557</v>
      </c>
      <c r="B86" s="159" t="s">
        <v>1558</v>
      </c>
      <c r="C86" s="160">
        <v>3600</v>
      </c>
      <c r="D86" s="160">
        <v>3528.5</v>
      </c>
      <c r="E86" s="160">
        <f t="shared" si="0"/>
        <v>98.013888888888886</v>
      </c>
    </row>
    <row r="87" spans="1:5" x14ac:dyDescent="0.2">
      <c r="A87" s="158" t="s">
        <v>1559</v>
      </c>
      <c r="B87" s="159" t="s">
        <v>1560</v>
      </c>
      <c r="C87" s="161">
        <v>9800</v>
      </c>
      <c r="D87" s="161">
        <v>10733</v>
      </c>
      <c r="E87" s="160">
        <f t="shared" si="0"/>
        <v>109.52040816326532</v>
      </c>
    </row>
    <row r="88" spans="1:5" x14ac:dyDescent="0.2">
      <c r="A88" s="158" t="s">
        <v>1561</v>
      </c>
      <c r="B88" s="159" t="s">
        <v>1562</v>
      </c>
      <c r="C88" s="161">
        <v>3050</v>
      </c>
      <c r="D88" s="161">
        <v>3089</v>
      </c>
      <c r="E88" s="160">
        <f t="shared" si="0"/>
        <v>101.27868852459017</v>
      </c>
    </row>
    <row r="89" spans="1:5" x14ac:dyDescent="0.2">
      <c r="A89" s="158" t="s">
        <v>1563</v>
      </c>
      <c r="B89" s="159" t="s">
        <v>1564</v>
      </c>
      <c r="C89" s="161">
        <v>31500</v>
      </c>
      <c r="D89" s="161">
        <v>32320.6</v>
      </c>
      <c r="E89" s="160">
        <f t="shared" si="0"/>
        <v>102.60507936507936</v>
      </c>
    </row>
    <row r="90" spans="1:5" ht="25.5" x14ac:dyDescent="0.2">
      <c r="A90" s="158" t="s">
        <v>1565</v>
      </c>
      <c r="B90" s="159" t="s">
        <v>1566</v>
      </c>
      <c r="C90" s="161">
        <v>1426.4</v>
      </c>
      <c r="D90" s="161">
        <v>1426.4</v>
      </c>
      <c r="E90" s="160">
        <f>D90/C90*100</f>
        <v>100</v>
      </c>
    </row>
    <row r="91" spans="1:5" ht="47.25" hidden="1" outlineLevel="1" x14ac:dyDescent="0.2">
      <c r="A91" s="150" t="s">
        <v>1567</v>
      </c>
      <c r="B91" s="151" t="s">
        <v>1568</v>
      </c>
      <c r="C91" s="153" t="str">
        <f>C92</f>
        <v>-</v>
      </c>
      <c r="D91" s="153" t="str">
        <f>D92</f>
        <v>-</v>
      </c>
      <c r="E91" s="153" t="s">
        <v>1442</v>
      </c>
    </row>
    <row r="92" spans="1:5" ht="62.45" hidden="1" customHeight="1" outlineLevel="1" x14ac:dyDescent="0.2">
      <c r="A92" s="155" t="s">
        <v>1569</v>
      </c>
      <c r="B92" s="156" t="s">
        <v>1570</v>
      </c>
      <c r="C92" s="146" t="s">
        <v>1442</v>
      </c>
      <c r="D92" s="146" t="s">
        <v>1442</v>
      </c>
      <c r="E92" s="146" t="s">
        <v>1442</v>
      </c>
    </row>
    <row r="93" spans="1:5" ht="21.75" customHeight="1" collapsed="1" x14ac:dyDescent="0.2">
      <c r="A93" s="147" t="s">
        <v>1571</v>
      </c>
      <c r="B93" s="148" t="s">
        <v>1572</v>
      </c>
      <c r="C93" s="149">
        <f>SUM(C94:C99)</f>
        <v>5216455.5</v>
      </c>
      <c r="D93" s="149">
        <f>SUM(D94:D99)</f>
        <v>5181184.7</v>
      </c>
      <c r="E93" s="149">
        <f t="shared" si="0"/>
        <v>99.323855058286227</v>
      </c>
    </row>
    <row r="94" spans="1:5" ht="31.5" customHeight="1" x14ac:dyDescent="0.2">
      <c r="A94" s="155" t="s">
        <v>1573</v>
      </c>
      <c r="B94" s="156" t="s">
        <v>1574</v>
      </c>
      <c r="C94" s="157">
        <v>0</v>
      </c>
      <c r="D94" s="157">
        <v>4434.7</v>
      </c>
      <c r="E94" s="146" t="s">
        <v>1442</v>
      </c>
    </row>
    <row r="95" spans="1:5" ht="31.5" customHeight="1" x14ac:dyDescent="0.2">
      <c r="A95" s="155" t="s">
        <v>1575</v>
      </c>
      <c r="B95" s="156" t="s">
        <v>1576</v>
      </c>
      <c r="C95" s="157">
        <v>708271.6</v>
      </c>
      <c r="D95" s="157">
        <v>693979</v>
      </c>
      <c r="E95" s="146">
        <f t="shared" si="0"/>
        <v>97.982045305783828</v>
      </c>
    </row>
    <row r="96" spans="1:5" ht="31.5" customHeight="1" x14ac:dyDescent="0.2">
      <c r="A96" s="155" t="s">
        <v>1577</v>
      </c>
      <c r="B96" s="156" t="s">
        <v>1578</v>
      </c>
      <c r="C96" s="157">
        <v>4516386</v>
      </c>
      <c r="D96" s="157">
        <v>4491989.5999999996</v>
      </c>
      <c r="E96" s="146">
        <f t="shared" si="0"/>
        <v>99.459824735972518</v>
      </c>
    </row>
    <row r="97" spans="1:5" ht="21" customHeight="1" x14ac:dyDescent="0.2">
      <c r="A97" s="155" t="s">
        <v>1579</v>
      </c>
      <c r="B97" s="156" t="s">
        <v>1580</v>
      </c>
      <c r="C97" s="157">
        <v>1036.7</v>
      </c>
      <c r="D97" s="157">
        <v>20.2</v>
      </c>
      <c r="E97" s="146">
        <f t="shared" si="0"/>
        <v>1.94849040223787</v>
      </c>
    </row>
    <row r="98" spans="1:5" ht="90" hidden="1" outlineLevel="1" x14ac:dyDescent="0.2">
      <c r="A98" s="155" t="s">
        <v>1581</v>
      </c>
      <c r="B98" s="156" t="s">
        <v>1582</v>
      </c>
      <c r="C98" s="146" t="s">
        <v>1442</v>
      </c>
      <c r="D98" s="146" t="s">
        <v>1442</v>
      </c>
      <c r="E98" s="146" t="s">
        <v>1442</v>
      </c>
    </row>
    <row r="99" spans="1:5" ht="50.45" customHeight="1" collapsed="1" x14ac:dyDescent="0.2">
      <c r="A99" s="155" t="s">
        <v>1583</v>
      </c>
      <c r="B99" s="164" t="s">
        <v>1584</v>
      </c>
      <c r="C99" s="157">
        <v>-9238.7999999999993</v>
      </c>
      <c r="D99" s="157">
        <v>-9238.7999999999993</v>
      </c>
      <c r="E99" s="146">
        <f t="shared" si="0"/>
        <v>100</v>
      </c>
    </row>
    <row r="100" spans="1:5" ht="27" customHeight="1" x14ac:dyDescent="0.2">
      <c r="A100" s="263" t="s">
        <v>1585</v>
      </c>
      <c r="B100" s="264"/>
      <c r="C100" s="149">
        <f>SUM(C10,C93)</f>
        <v>11431011.199999999</v>
      </c>
      <c r="D100" s="149">
        <f>SUM(D10,D93)</f>
        <v>11650555.699999999</v>
      </c>
      <c r="E100" s="149">
        <f t="shared" si="0"/>
        <v>101.92060436438028</v>
      </c>
    </row>
    <row r="101" spans="1:5" x14ac:dyDescent="0.2">
      <c r="A101" s="172"/>
      <c r="B101" s="170"/>
    </row>
    <row r="102" spans="1:5" x14ac:dyDescent="0.2">
      <c r="A102" s="172"/>
      <c r="B102" s="170"/>
    </row>
    <row r="103" spans="1:5" x14ac:dyDescent="0.2">
      <c r="A103" s="172"/>
      <c r="B103" s="170"/>
    </row>
    <row r="104" spans="1:5" x14ac:dyDescent="0.2">
      <c r="A104" s="171"/>
      <c r="B104" s="171"/>
      <c r="C104" s="165"/>
      <c r="D104" s="137"/>
      <c r="E104" s="166"/>
    </row>
    <row r="105" spans="1:5" x14ac:dyDescent="0.2">
      <c r="A105" s="172"/>
      <c r="B105" s="170"/>
    </row>
    <row r="106" spans="1:5" x14ac:dyDescent="0.2">
      <c r="A106" s="172"/>
      <c r="B106" s="170"/>
    </row>
    <row r="107" spans="1:5" x14ac:dyDescent="0.2">
      <c r="A107" s="172"/>
      <c r="B107" s="170"/>
      <c r="D107" s="167"/>
    </row>
    <row r="118" spans="4:4" x14ac:dyDescent="0.2">
      <c r="D118" s="169" t="s">
        <v>1586</v>
      </c>
    </row>
  </sheetData>
  <mergeCells count="6">
    <mergeCell ref="A7:E7"/>
    <mergeCell ref="D8:E8"/>
    <mergeCell ref="A100:B100"/>
    <mergeCell ref="A1:E2"/>
    <mergeCell ref="A3:E3"/>
    <mergeCell ref="A4:E6"/>
  </mergeCells>
  <pageMargins left="1.1417322834645669" right="0.35433070866141736" top="0.39370078740157483" bottom="0.39370078740157483" header="0" footer="0"/>
  <pageSetup paperSize="9" scale="60" firstPageNumber="2" fitToHeight="3" orientation="portrait" useFirstPageNumber="1" r:id="rId1"/>
  <headerFooter alignWithMargins="0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2"/>
  <sheetViews>
    <sheetView view="pageLayout" zoomScaleNormal="100" workbookViewId="0">
      <selection activeCell="A4" sqref="A4:I1420"/>
    </sheetView>
  </sheetViews>
  <sheetFormatPr defaultColWidth="5.7109375" defaultRowHeight="15" x14ac:dyDescent="0.25"/>
  <cols>
    <col min="1" max="1" width="61.85546875" customWidth="1"/>
    <col min="2" max="2" width="5.28515625" customWidth="1"/>
    <col min="3" max="4" width="4.140625" customWidth="1"/>
    <col min="5" max="5" width="15.5703125" customWidth="1"/>
    <col min="6" max="6" width="5.140625" customWidth="1"/>
    <col min="7" max="7" width="15.5703125" customWidth="1"/>
    <col min="8" max="8" width="15" customWidth="1"/>
    <col min="9" max="9" width="8.5703125" customWidth="1"/>
    <col min="11" max="11" width="17.42578125" customWidth="1"/>
    <col min="12" max="12" width="18.140625" customWidth="1"/>
  </cols>
  <sheetData>
    <row r="1" spans="1:12" ht="36" customHeight="1" x14ac:dyDescent="0.25">
      <c r="A1" s="267" t="s">
        <v>972</v>
      </c>
      <c r="B1" s="267"/>
      <c r="C1" s="267"/>
      <c r="D1" s="267"/>
      <c r="E1" s="267"/>
      <c r="F1" s="267"/>
      <c r="G1" s="267"/>
      <c r="H1" s="267"/>
      <c r="I1" s="267"/>
    </row>
    <row r="2" spans="1:12" x14ac:dyDescent="0.25">
      <c r="A2" s="69"/>
    </row>
    <row r="3" spans="1:12" ht="15" customHeight="1" x14ac:dyDescent="0.25">
      <c r="A3" s="268" t="s">
        <v>1399</v>
      </c>
      <c r="B3" s="268"/>
      <c r="C3" s="268"/>
      <c r="D3" s="268"/>
      <c r="E3" s="268"/>
      <c r="F3" s="268"/>
      <c r="G3" s="268"/>
      <c r="H3" s="268"/>
      <c r="I3" s="268"/>
    </row>
    <row r="4" spans="1:12" ht="27" x14ac:dyDescent="0.25">
      <c r="A4" s="70" t="s">
        <v>2</v>
      </c>
      <c r="B4" s="70" t="s">
        <v>1398</v>
      </c>
      <c r="C4" s="70" t="s">
        <v>3</v>
      </c>
      <c r="D4" s="70" t="s">
        <v>4</v>
      </c>
      <c r="E4" s="70" t="s">
        <v>5</v>
      </c>
      <c r="F4" s="70" t="s">
        <v>6</v>
      </c>
      <c r="G4" s="70" t="s">
        <v>973</v>
      </c>
      <c r="H4" s="70" t="s">
        <v>888</v>
      </c>
      <c r="I4" s="70" t="s">
        <v>974</v>
      </c>
    </row>
    <row r="5" spans="1:12" x14ac:dyDescent="0.25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5">
        <v>7</v>
      </c>
      <c r="H5" s="135">
        <v>8</v>
      </c>
      <c r="I5" s="135">
        <v>9</v>
      </c>
    </row>
    <row r="6" spans="1:12" ht="31.5" customHeight="1" x14ac:dyDescent="0.25">
      <c r="A6" s="226" t="s">
        <v>975</v>
      </c>
      <c r="B6" s="72">
        <v>901</v>
      </c>
      <c r="C6" s="72"/>
      <c r="D6" s="72"/>
      <c r="E6" s="72"/>
      <c r="F6" s="72"/>
      <c r="G6" s="73">
        <v>4786814.5999999996</v>
      </c>
      <c r="H6" s="73">
        <v>4681135.4000000004</v>
      </c>
      <c r="I6" s="227">
        <v>97.8</v>
      </c>
      <c r="K6" s="74"/>
      <c r="L6" s="74"/>
    </row>
    <row r="7" spans="1:12" x14ac:dyDescent="0.25">
      <c r="A7" s="228" t="s">
        <v>12</v>
      </c>
      <c r="B7" s="76"/>
      <c r="C7" s="75" t="s">
        <v>13</v>
      </c>
      <c r="D7" s="75"/>
      <c r="E7" s="75"/>
      <c r="F7" s="75"/>
      <c r="G7" s="77">
        <v>1326152.5</v>
      </c>
      <c r="H7" s="77">
        <v>1274698.8</v>
      </c>
      <c r="I7" s="229">
        <v>96.1</v>
      </c>
      <c r="K7" s="74"/>
      <c r="L7" s="74"/>
    </row>
    <row r="8" spans="1:12" ht="40.5" x14ac:dyDescent="0.25">
      <c r="A8" s="230" t="s">
        <v>14</v>
      </c>
      <c r="B8" s="78"/>
      <c r="C8" s="78" t="s">
        <v>13</v>
      </c>
      <c r="D8" s="78" t="s">
        <v>15</v>
      </c>
      <c r="E8" s="78"/>
      <c r="F8" s="78"/>
      <c r="G8" s="79">
        <v>4026.2</v>
      </c>
      <c r="H8" s="79">
        <v>3999.9</v>
      </c>
      <c r="I8" s="231">
        <v>99.3</v>
      </c>
    </row>
    <row r="9" spans="1:12" ht="27" x14ac:dyDescent="0.25">
      <c r="A9" s="232" t="s">
        <v>16</v>
      </c>
      <c r="B9" s="80"/>
      <c r="C9" s="80" t="s">
        <v>13</v>
      </c>
      <c r="D9" s="80" t="s">
        <v>15</v>
      </c>
      <c r="E9" s="80" t="s">
        <v>17</v>
      </c>
      <c r="F9" s="80"/>
      <c r="G9" s="81">
        <v>3070.9</v>
      </c>
      <c r="H9" s="81">
        <v>3044.6</v>
      </c>
      <c r="I9" s="233">
        <v>99.1</v>
      </c>
    </row>
    <row r="10" spans="1:12" x14ac:dyDescent="0.25">
      <c r="A10" s="232" t="s">
        <v>18</v>
      </c>
      <c r="B10" s="80"/>
      <c r="C10" s="80" t="s">
        <v>13</v>
      </c>
      <c r="D10" s="80" t="s">
        <v>15</v>
      </c>
      <c r="E10" s="80" t="s">
        <v>19</v>
      </c>
      <c r="F10" s="80"/>
      <c r="G10" s="81">
        <v>3070.9</v>
      </c>
      <c r="H10" s="81">
        <v>3044.6</v>
      </c>
      <c r="I10" s="233">
        <v>99.1</v>
      </c>
    </row>
    <row r="11" spans="1:12" ht="27" x14ac:dyDescent="0.25">
      <c r="A11" s="232" t="s">
        <v>20</v>
      </c>
      <c r="B11" s="80"/>
      <c r="C11" s="80" t="s">
        <v>13</v>
      </c>
      <c r="D11" s="80" t="s">
        <v>15</v>
      </c>
      <c r="E11" s="80" t="s">
        <v>21</v>
      </c>
      <c r="F11" s="80"/>
      <c r="G11" s="81">
        <v>3070.9</v>
      </c>
      <c r="H11" s="81">
        <v>3044.6</v>
      </c>
      <c r="I11" s="233">
        <v>99.1</v>
      </c>
    </row>
    <row r="12" spans="1:12" x14ac:dyDescent="0.25">
      <c r="A12" s="232" t="s">
        <v>22</v>
      </c>
      <c r="B12" s="80"/>
      <c r="C12" s="80" t="s">
        <v>13</v>
      </c>
      <c r="D12" s="80" t="s">
        <v>15</v>
      </c>
      <c r="E12" s="80" t="s">
        <v>23</v>
      </c>
      <c r="F12" s="80"/>
      <c r="G12" s="81">
        <v>3070.9</v>
      </c>
      <c r="H12" s="81">
        <v>3044.6</v>
      </c>
      <c r="I12" s="233">
        <v>99.1</v>
      </c>
    </row>
    <row r="13" spans="1:12" ht="54" x14ac:dyDescent="0.25">
      <c r="A13" s="232" t="s">
        <v>24</v>
      </c>
      <c r="B13" s="80"/>
      <c r="C13" s="80" t="s">
        <v>13</v>
      </c>
      <c r="D13" s="80" t="s">
        <v>15</v>
      </c>
      <c r="E13" s="80" t="s">
        <v>23</v>
      </c>
      <c r="F13" s="80" t="s">
        <v>25</v>
      </c>
      <c r="G13" s="81">
        <v>3070.9</v>
      </c>
      <c r="H13" s="81">
        <v>3044.6</v>
      </c>
      <c r="I13" s="233">
        <v>99.1</v>
      </c>
    </row>
    <row r="14" spans="1:12" ht="27" x14ac:dyDescent="0.25">
      <c r="A14" s="232" t="s">
        <v>26</v>
      </c>
      <c r="B14" s="80"/>
      <c r="C14" s="80" t="s">
        <v>13</v>
      </c>
      <c r="D14" s="80" t="s">
        <v>15</v>
      </c>
      <c r="E14" s="80" t="s">
        <v>23</v>
      </c>
      <c r="F14" s="80" t="s">
        <v>27</v>
      </c>
      <c r="G14" s="81">
        <v>3070.9</v>
      </c>
      <c r="H14" s="81">
        <v>3044.6</v>
      </c>
      <c r="I14" s="233">
        <v>99.1</v>
      </c>
    </row>
    <row r="15" spans="1:12" x14ac:dyDescent="0.25">
      <c r="A15" s="232" t="s">
        <v>28</v>
      </c>
      <c r="B15" s="80"/>
      <c r="C15" s="80" t="s">
        <v>13</v>
      </c>
      <c r="D15" s="80" t="s">
        <v>15</v>
      </c>
      <c r="E15" s="80" t="s">
        <v>29</v>
      </c>
      <c r="F15" s="80"/>
      <c r="G15" s="81">
        <v>955.3</v>
      </c>
      <c r="H15" s="81">
        <v>955.3</v>
      </c>
      <c r="I15" s="233">
        <v>100</v>
      </c>
    </row>
    <row r="16" spans="1:12" ht="67.5" x14ac:dyDescent="0.25">
      <c r="A16" s="232" t="s">
        <v>30</v>
      </c>
      <c r="B16" s="80"/>
      <c r="C16" s="80" t="s">
        <v>13</v>
      </c>
      <c r="D16" s="80" t="s">
        <v>15</v>
      </c>
      <c r="E16" s="80" t="s">
        <v>31</v>
      </c>
      <c r="F16" s="80"/>
      <c r="G16" s="81">
        <v>955.3</v>
      </c>
      <c r="H16" s="81">
        <v>955.3</v>
      </c>
      <c r="I16" s="233">
        <v>100</v>
      </c>
    </row>
    <row r="17" spans="1:9" ht="54" x14ac:dyDescent="0.25">
      <c r="A17" s="232" t="s">
        <v>24</v>
      </c>
      <c r="B17" s="80"/>
      <c r="C17" s="80" t="s">
        <v>13</v>
      </c>
      <c r="D17" s="80" t="s">
        <v>15</v>
      </c>
      <c r="E17" s="80" t="s">
        <v>31</v>
      </c>
      <c r="F17" s="80" t="s">
        <v>25</v>
      </c>
      <c r="G17" s="81">
        <v>955.3</v>
      </c>
      <c r="H17" s="81">
        <v>955.3</v>
      </c>
      <c r="I17" s="233">
        <v>100</v>
      </c>
    </row>
    <row r="18" spans="1:9" ht="27" x14ac:dyDescent="0.25">
      <c r="A18" s="232" t="s">
        <v>26</v>
      </c>
      <c r="B18" s="80"/>
      <c r="C18" s="80" t="s">
        <v>13</v>
      </c>
      <c r="D18" s="80" t="s">
        <v>15</v>
      </c>
      <c r="E18" s="80" t="s">
        <v>31</v>
      </c>
      <c r="F18" s="80" t="s">
        <v>27</v>
      </c>
      <c r="G18" s="81">
        <v>955.3</v>
      </c>
      <c r="H18" s="81">
        <v>955.3</v>
      </c>
      <c r="I18" s="233">
        <v>100</v>
      </c>
    </row>
    <row r="19" spans="1:9" ht="54" x14ac:dyDescent="0.25">
      <c r="A19" s="230" t="s">
        <v>44</v>
      </c>
      <c r="B19" s="78"/>
      <c r="C19" s="78" t="s">
        <v>13</v>
      </c>
      <c r="D19" s="78" t="s">
        <v>45</v>
      </c>
      <c r="E19" s="78"/>
      <c r="F19" s="78"/>
      <c r="G19" s="79">
        <v>440218.1</v>
      </c>
      <c r="H19" s="79">
        <v>420589.1</v>
      </c>
      <c r="I19" s="231">
        <v>95.5</v>
      </c>
    </row>
    <row r="20" spans="1:9" x14ac:dyDescent="0.25">
      <c r="A20" s="232" t="s">
        <v>46</v>
      </c>
      <c r="B20" s="80"/>
      <c r="C20" s="80" t="s">
        <v>13</v>
      </c>
      <c r="D20" s="80" t="s">
        <v>45</v>
      </c>
      <c r="E20" s="80" t="s">
        <v>47</v>
      </c>
      <c r="F20" s="80"/>
      <c r="G20" s="81">
        <v>4277</v>
      </c>
      <c r="H20" s="81">
        <v>3603</v>
      </c>
      <c r="I20" s="233">
        <v>84.2</v>
      </c>
    </row>
    <row r="21" spans="1:9" x14ac:dyDescent="0.25">
      <c r="A21" s="232" t="s">
        <v>48</v>
      </c>
      <c r="B21" s="80"/>
      <c r="C21" s="80" t="s">
        <v>13</v>
      </c>
      <c r="D21" s="80" t="s">
        <v>45</v>
      </c>
      <c r="E21" s="80" t="s">
        <v>49</v>
      </c>
      <c r="F21" s="80"/>
      <c r="G21" s="81">
        <v>4277</v>
      </c>
      <c r="H21" s="81">
        <v>3603</v>
      </c>
      <c r="I21" s="233">
        <v>84.2</v>
      </c>
    </row>
    <row r="22" spans="1:9" ht="54" x14ac:dyDescent="0.25">
      <c r="A22" s="232" t="s">
        <v>50</v>
      </c>
      <c r="B22" s="80"/>
      <c r="C22" s="80" t="s">
        <v>13</v>
      </c>
      <c r="D22" s="80" t="s">
        <v>45</v>
      </c>
      <c r="E22" s="80" t="s">
        <v>51</v>
      </c>
      <c r="F22" s="80"/>
      <c r="G22" s="81">
        <v>4277</v>
      </c>
      <c r="H22" s="81">
        <v>3603</v>
      </c>
      <c r="I22" s="233">
        <v>84.2</v>
      </c>
    </row>
    <row r="23" spans="1:9" ht="54" x14ac:dyDescent="0.25">
      <c r="A23" s="232" t="s">
        <v>52</v>
      </c>
      <c r="B23" s="80"/>
      <c r="C23" s="80" t="s">
        <v>13</v>
      </c>
      <c r="D23" s="80" t="s">
        <v>45</v>
      </c>
      <c r="E23" s="80" t="s">
        <v>53</v>
      </c>
      <c r="F23" s="80"/>
      <c r="G23" s="81">
        <v>4277</v>
      </c>
      <c r="H23" s="81">
        <v>3603</v>
      </c>
      <c r="I23" s="233">
        <v>84.2</v>
      </c>
    </row>
    <row r="24" spans="1:9" ht="54" x14ac:dyDescent="0.25">
      <c r="A24" s="232" t="s">
        <v>24</v>
      </c>
      <c r="B24" s="80"/>
      <c r="C24" s="80" t="s">
        <v>13</v>
      </c>
      <c r="D24" s="80" t="s">
        <v>45</v>
      </c>
      <c r="E24" s="80" t="s">
        <v>53</v>
      </c>
      <c r="F24" s="80" t="s">
        <v>25</v>
      </c>
      <c r="G24" s="81">
        <v>3977</v>
      </c>
      <c r="H24" s="81">
        <v>3303</v>
      </c>
      <c r="I24" s="233">
        <v>83.1</v>
      </c>
    </row>
    <row r="25" spans="1:9" ht="27" x14ac:dyDescent="0.25">
      <c r="A25" s="232" t="s">
        <v>26</v>
      </c>
      <c r="B25" s="80"/>
      <c r="C25" s="80" t="s">
        <v>13</v>
      </c>
      <c r="D25" s="80" t="s">
        <v>45</v>
      </c>
      <c r="E25" s="80" t="s">
        <v>53</v>
      </c>
      <c r="F25" s="80" t="s">
        <v>27</v>
      </c>
      <c r="G25" s="81">
        <v>3977</v>
      </c>
      <c r="H25" s="81">
        <v>3303</v>
      </c>
      <c r="I25" s="233">
        <v>83.1</v>
      </c>
    </row>
    <row r="26" spans="1:9" ht="27" x14ac:dyDescent="0.25">
      <c r="A26" s="232" t="s">
        <v>40</v>
      </c>
      <c r="B26" s="80"/>
      <c r="C26" s="80" t="s">
        <v>13</v>
      </c>
      <c r="D26" s="80" t="s">
        <v>45</v>
      </c>
      <c r="E26" s="80" t="s">
        <v>53</v>
      </c>
      <c r="F26" s="80" t="s">
        <v>41</v>
      </c>
      <c r="G26" s="81">
        <v>300</v>
      </c>
      <c r="H26" s="81">
        <v>300</v>
      </c>
      <c r="I26" s="233">
        <v>100</v>
      </c>
    </row>
    <row r="27" spans="1:9" ht="27" x14ac:dyDescent="0.25">
      <c r="A27" s="232" t="s">
        <v>42</v>
      </c>
      <c r="B27" s="80"/>
      <c r="C27" s="80" t="s">
        <v>13</v>
      </c>
      <c r="D27" s="80" t="s">
        <v>45</v>
      </c>
      <c r="E27" s="80" t="s">
        <v>53</v>
      </c>
      <c r="F27" s="80" t="s">
        <v>43</v>
      </c>
      <c r="G27" s="81">
        <v>300</v>
      </c>
      <c r="H27" s="81">
        <v>300</v>
      </c>
      <c r="I27" s="233">
        <v>100</v>
      </c>
    </row>
    <row r="28" spans="1:9" x14ac:dyDescent="0.25">
      <c r="A28" s="232" t="s">
        <v>54</v>
      </c>
      <c r="B28" s="80"/>
      <c r="C28" s="80" t="s">
        <v>13</v>
      </c>
      <c r="D28" s="80" t="s">
        <v>45</v>
      </c>
      <c r="E28" s="80" t="s">
        <v>55</v>
      </c>
      <c r="F28" s="80"/>
      <c r="G28" s="81">
        <v>11883</v>
      </c>
      <c r="H28" s="81">
        <v>11883</v>
      </c>
      <c r="I28" s="233">
        <v>100</v>
      </c>
    </row>
    <row r="29" spans="1:9" x14ac:dyDescent="0.25">
      <c r="A29" s="232" t="s">
        <v>56</v>
      </c>
      <c r="B29" s="80"/>
      <c r="C29" s="80" t="s">
        <v>13</v>
      </c>
      <c r="D29" s="80" t="s">
        <v>45</v>
      </c>
      <c r="E29" s="80" t="s">
        <v>57</v>
      </c>
      <c r="F29" s="80"/>
      <c r="G29" s="81">
        <v>11883</v>
      </c>
      <c r="H29" s="81">
        <v>11883</v>
      </c>
      <c r="I29" s="233">
        <v>100</v>
      </c>
    </row>
    <row r="30" spans="1:9" ht="67.5" x14ac:dyDescent="0.25">
      <c r="A30" s="232" t="s">
        <v>58</v>
      </c>
      <c r="B30" s="80"/>
      <c r="C30" s="80" t="s">
        <v>13</v>
      </c>
      <c r="D30" s="80" t="s">
        <v>45</v>
      </c>
      <c r="E30" s="80" t="s">
        <v>59</v>
      </c>
      <c r="F30" s="80"/>
      <c r="G30" s="81">
        <v>11883</v>
      </c>
      <c r="H30" s="81">
        <v>11883</v>
      </c>
      <c r="I30" s="233">
        <v>100</v>
      </c>
    </row>
    <row r="31" spans="1:9" ht="54" x14ac:dyDescent="0.25">
      <c r="A31" s="232" t="s">
        <v>60</v>
      </c>
      <c r="B31" s="80"/>
      <c r="C31" s="80" t="s">
        <v>13</v>
      </c>
      <c r="D31" s="80" t="s">
        <v>45</v>
      </c>
      <c r="E31" s="80" t="s">
        <v>61</v>
      </c>
      <c r="F31" s="80"/>
      <c r="G31" s="81">
        <v>11883</v>
      </c>
      <c r="H31" s="81">
        <v>11883</v>
      </c>
      <c r="I31" s="233">
        <v>100</v>
      </c>
    </row>
    <row r="32" spans="1:9" ht="54" x14ac:dyDescent="0.25">
      <c r="A32" s="232" t="s">
        <v>24</v>
      </c>
      <c r="B32" s="80"/>
      <c r="C32" s="80" t="s">
        <v>13</v>
      </c>
      <c r="D32" s="80" t="s">
        <v>45</v>
      </c>
      <c r="E32" s="80" t="s">
        <v>61</v>
      </c>
      <c r="F32" s="80" t="s">
        <v>25</v>
      </c>
      <c r="G32" s="81">
        <v>10942.8</v>
      </c>
      <c r="H32" s="81">
        <v>10942.8</v>
      </c>
      <c r="I32" s="233">
        <v>100</v>
      </c>
    </row>
    <row r="33" spans="1:9" ht="27" x14ac:dyDescent="0.25">
      <c r="A33" s="232" t="s">
        <v>26</v>
      </c>
      <c r="B33" s="80"/>
      <c r="C33" s="80" t="s">
        <v>13</v>
      </c>
      <c r="D33" s="80" t="s">
        <v>45</v>
      </c>
      <c r="E33" s="80" t="s">
        <v>61</v>
      </c>
      <c r="F33" s="80" t="s">
        <v>27</v>
      </c>
      <c r="G33" s="81">
        <v>10942.8</v>
      </c>
      <c r="H33" s="81">
        <v>10942.8</v>
      </c>
      <c r="I33" s="233">
        <v>100</v>
      </c>
    </row>
    <row r="34" spans="1:9" ht="27" x14ac:dyDescent="0.25">
      <c r="A34" s="232" t="s">
        <v>40</v>
      </c>
      <c r="B34" s="80"/>
      <c r="C34" s="80" t="s">
        <v>13</v>
      </c>
      <c r="D34" s="80" t="s">
        <v>45</v>
      </c>
      <c r="E34" s="80" t="s">
        <v>61</v>
      </c>
      <c r="F34" s="80" t="s">
        <v>41</v>
      </c>
      <c r="G34" s="81">
        <v>940.2</v>
      </c>
      <c r="H34" s="81">
        <v>940.2</v>
      </c>
      <c r="I34" s="233">
        <v>100</v>
      </c>
    </row>
    <row r="35" spans="1:9" ht="27" x14ac:dyDescent="0.25">
      <c r="A35" s="232" t="s">
        <v>42</v>
      </c>
      <c r="B35" s="80"/>
      <c r="C35" s="80" t="s">
        <v>13</v>
      </c>
      <c r="D35" s="80" t="s">
        <v>45</v>
      </c>
      <c r="E35" s="80" t="s">
        <v>61</v>
      </c>
      <c r="F35" s="80" t="s">
        <v>43</v>
      </c>
      <c r="G35" s="81">
        <v>940.2</v>
      </c>
      <c r="H35" s="81">
        <v>940.2</v>
      </c>
      <c r="I35" s="233">
        <v>100</v>
      </c>
    </row>
    <row r="36" spans="1:9" x14ac:dyDescent="0.25">
      <c r="A36" s="232" t="s">
        <v>62</v>
      </c>
      <c r="B36" s="80"/>
      <c r="C36" s="80" t="s">
        <v>13</v>
      </c>
      <c r="D36" s="80" t="s">
        <v>45</v>
      </c>
      <c r="E36" s="80" t="s">
        <v>63</v>
      </c>
      <c r="F36" s="80"/>
      <c r="G36" s="81">
        <v>10658</v>
      </c>
      <c r="H36" s="81">
        <v>9709.1</v>
      </c>
      <c r="I36" s="233">
        <v>91.1</v>
      </c>
    </row>
    <row r="37" spans="1:9" x14ac:dyDescent="0.25">
      <c r="A37" s="232" t="s">
        <v>64</v>
      </c>
      <c r="B37" s="80"/>
      <c r="C37" s="80" t="s">
        <v>13</v>
      </c>
      <c r="D37" s="80" t="s">
        <v>45</v>
      </c>
      <c r="E37" s="80" t="s">
        <v>65</v>
      </c>
      <c r="F37" s="80"/>
      <c r="G37" s="81">
        <v>10658</v>
      </c>
      <c r="H37" s="81">
        <v>9709.1</v>
      </c>
      <c r="I37" s="233">
        <v>91.1</v>
      </c>
    </row>
    <row r="38" spans="1:9" ht="54" x14ac:dyDescent="0.25">
      <c r="A38" s="232" t="s">
        <v>66</v>
      </c>
      <c r="B38" s="80"/>
      <c r="C38" s="80" t="s">
        <v>13</v>
      </c>
      <c r="D38" s="80" t="s">
        <v>45</v>
      </c>
      <c r="E38" s="80" t="s">
        <v>67</v>
      </c>
      <c r="F38" s="80"/>
      <c r="G38" s="81">
        <v>10658</v>
      </c>
      <c r="H38" s="81">
        <v>9709.1</v>
      </c>
      <c r="I38" s="233">
        <v>91.1</v>
      </c>
    </row>
    <row r="39" spans="1:9" ht="27" x14ac:dyDescent="0.25">
      <c r="A39" s="232" t="s">
        <v>68</v>
      </c>
      <c r="B39" s="80"/>
      <c r="C39" s="80" t="s">
        <v>13</v>
      </c>
      <c r="D39" s="80" t="s">
        <v>45</v>
      </c>
      <c r="E39" s="80" t="s">
        <v>69</v>
      </c>
      <c r="F39" s="80"/>
      <c r="G39" s="81">
        <v>10658</v>
      </c>
      <c r="H39" s="81">
        <v>9709.1</v>
      </c>
      <c r="I39" s="233">
        <v>91.1</v>
      </c>
    </row>
    <row r="40" spans="1:9" ht="54" x14ac:dyDescent="0.25">
      <c r="A40" s="232" t="s">
        <v>24</v>
      </c>
      <c r="B40" s="80"/>
      <c r="C40" s="80" t="s">
        <v>13</v>
      </c>
      <c r="D40" s="80" t="s">
        <v>45</v>
      </c>
      <c r="E40" s="80" t="s">
        <v>69</v>
      </c>
      <c r="F40" s="80" t="s">
        <v>25</v>
      </c>
      <c r="G40" s="81">
        <v>9543.4</v>
      </c>
      <c r="H40" s="81">
        <v>8769.7000000000007</v>
      </c>
      <c r="I40" s="233">
        <v>91.9</v>
      </c>
    </row>
    <row r="41" spans="1:9" ht="27" x14ac:dyDescent="0.25">
      <c r="A41" s="232" t="s">
        <v>26</v>
      </c>
      <c r="B41" s="80"/>
      <c r="C41" s="80" t="s">
        <v>13</v>
      </c>
      <c r="D41" s="80" t="s">
        <v>45</v>
      </c>
      <c r="E41" s="80" t="s">
        <v>69</v>
      </c>
      <c r="F41" s="80" t="s">
        <v>27</v>
      </c>
      <c r="G41" s="81">
        <v>9543.4</v>
      </c>
      <c r="H41" s="81">
        <v>8769.7000000000007</v>
      </c>
      <c r="I41" s="233">
        <v>91.9</v>
      </c>
    </row>
    <row r="42" spans="1:9" ht="27" x14ac:dyDescent="0.25">
      <c r="A42" s="232" t="s">
        <v>40</v>
      </c>
      <c r="B42" s="80"/>
      <c r="C42" s="80" t="s">
        <v>13</v>
      </c>
      <c r="D42" s="80" t="s">
        <v>45</v>
      </c>
      <c r="E42" s="80" t="s">
        <v>69</v>
      </c>
      <c r="F42" s="80" t="s">
        <v>41</v>
      </c>
      <c r="G42" s="81">
        <v>1114.5999999999999</v>
      </c>
      <c r="H42" s="81">
        <v>939.4</v>
      </c>
      <c r="I42" s="233">
        <v>84.3</v>
      </c>
    </row>
    <row r="43" spans="1:9" ht="27" x14ac:dyDescent="0.25">
      <c r="A43" s="232" t="s">
        <v>42</v>
      </c>
      <c r="B43" s="80"/>
      <c r="C43" s="80" t="s">
        <v>13</v>
      </c>
      <c r="D43" s="80" t="s">
        <v>45</v>
      </c>
      <c r="E43" s="80" t="s">
        <v>69</v>
      </c>
      <c r="F43" s="80" t="s">
        <v>43</v>
      </c>
      <c r="G43" s="81">
        <v>1114.5999999999999</v>
      </c>
      <c r="H43" s="81">
        <v>939.4</v>
      </c>
      <c r="I43" s="233">
        <v>84.3</v>
      </c>
    </row>
    <row r="44" spans="1:9" x14ac:dyDescent="0.25">
      <c r="A44" s="232" t="s">
        <v>70</v>
      </c>
      <c r="B44" s="80"/>
      <c r="C44" s="80" t="s">
        <v>13</v>
      </c>
      <c r="D44" s="80" t="s">
        <v>45</v>
      </c>
      <c r="E44" s="80" t="s">
        <v>71</v>
      </c>
      <c r="F44" s="80"/>
      <c r="G44" s="81">
        <v>1163.3</v>
      </c>
      <c r="H44" s="81">
        <v>1059.0999999999999</v>
      </c>
      <c r="I44" s="233">
        <v>91</v>
      </c>
    </row>
    <row r="45" spans="1:9" ht="27" x14ac:dyDescent="0.25">
      <c r="A45" s="232" t="s">
        <v>72</v>
      </c>
      <c r="B45" s="80"/>
      <c r="C45" s="80" t="s">
        <v>13</v>
      </c>
      <c r="D45" s="80" t="s">
        <v>45</v>
      </c>
      <c r="E45" s="80" t="s">
        <v>73</v>
      </c>
      <c r="F45" s="80"/>
      <c r="G45" s="81">
        <v>1163.3</v>
      </c>
      <c r="H45" s="81">
        <v>1059.0999999999999</v>
      </c>
      <c r="I45" s="233">
        <v>91</v>
      </c>
    </row>
    <row r="46" spans="1:9" ht="54" x14ac:dyDescent="0.25">
      <c r="A46" s="232" t="s">
        <v>74</v>
      </c>
      <c r="B46" s="80"/>
      <c r="C46" s="80" t="s">
        <v>13</v>
      </c>
      <c r="D46" s="80" t="s">
        <v>45</v>
      </c>
      <c r="E46" s="80" t="s">
        <v>75</v>
      </c>
      <c r="F46" s="80"/>
      <c r="G46" s="81">
        <v>1163.3</v>
      </c>
      <c r="H46" s="81">
        <v>1059.0999999999999</v>
      </c>
      <c r="I46" s="233">
        <v>91</v>
      </c>
    </row>
    <row r="47" spans="1:9" ht="40.5" x14ac:dyDescent="0.25">
      <c r="A47" s="232" t="s">
        <v>76</v>
      </c>
      <c r="B47" s="80"/>
      <c r="C47" s="80" t="s">
        <v>13</v>
      </c>
      <c r="D47" s="80" t="s">
        <v>45</v>
      </c>
      <c r="E47" s="80" t="s">
        <v>77</v>
      </c>
      <c r="F47" s="80"/>
      <c r="G47" s="81">
        <v>1163.3</v>
      </c>
      <c r="H47" s="81">
        <v>1059.0999999999999</v>
      </c>
      <c r="I47" s="233">
        <v>91</v>
      </c>
    </row>
    <row r="48" spans="1:9" ht="54" x14ac:dyDescent="0.25">
      <c r="A48" s="232" t="s">
        <v>24</v>
      </c>
      <c r="B48" s="80"/>
      <c r="C48" s="80" t="s">
        <v>13</v>
      </c>
      <c r="D48" s="80" t="s">
        <v>45</v>
      </c>
      <c r="E48" s="80" t="s">
        <v>77</v>
      </c>
      <c r="F48" s="80" t="s">
        <v>25</v>
      </c>
      <c r="G48" s="81">
        <v>1069.2</v>
      </c>
      <c r="H48" s="81">
        <v>965.1</v>
      </c>
      <c r="I48" s="233">
        <v>90.3</v>
      </c>
    </row>
    <row r="49" spans="1:9" ht="27" x14ac:dyDescent="0.25">
      <c r="A49" s="232" t="s">
        <v>26</v>
      </c>
      <c r="B49" s="80"/>
      <c r="C49" s="80" t="s">
        <v>13</v>
      </c>
      <c r="D49" s="80" t="s">
        <v>45</v>
      </c>
      <c r="E49" s="80" t="s">
        <v>77</v>
      </c>
      <c r="F49" s="80" t="s">
        <v>27</v>
      </c>
      <c r="G49" s="81">
        <v>1069.2</v>
      </c>
      <c r="H49" s="81">
        <v>965.1</v>
      </c>
      <c r="I49" s="233">
        <v>90.3</v>
      </c>
    </row>
    <row r="50" spans="1:9" ht="27" x14ac:dyDescent="0.25">
      <c r="A50" s="232" t="s">
        <v>40</v>
      </c>
      <c r="B50" s="80"/>
      <c r="C50" s="80" t="s">
        <v>13</v>
      </c>
      <c r="D50" s="80" t="s">
        <v>45</v>
      </c>
      <c r="E50" s="80" t="s">
        <v>77</v>
      </c>
      <c r="F50" s="80" t="s">
        <v>41</v>
      </c>
      <c r="G50" s="81">
        <v>94.1</v>
      </c>
      <c r="H50" s="81">
        <v>94.1</v>
      </c>
      <c r="I50" s="233">
        <v>100</v>
      </c>
    </row>
    <row r="51" spans="1:9" ht="27" x14ac:dyDescent="0.25">
      <c r="A51" s="232" t="s">
        <v>42</v>
      </c>
      <c r="B51" s="80"/>
      <c r="C51" s="80" t="s">
        <v>13</v>
      </c>
      <c r="D51" s="80" t="s">
        <v>45</v>
      </c>
      <c r="E51" s="80" t="s">
        <v>77</v>
      </c>
      <c r="F51" s="80" t="s">
        <v>43</v>
      </c>
      <c r="G51" s="81">
        <v>94.1</v>
      </c>
      <c r="H51" s="81">
        <v>94.1</v>
      </c>
      <c r="I51" s="233">
        <v>100</v>
      </c>
    </row>
    <row r="52" spans="1:9" x14ac:dyDescent="0.25">
      <c r="A52" s="232" t="s">
        <v>78</v>
      </c>
      <c r="B52" s="80"/>
      <c r="C52" s="80" t="s">
        <v>13</v>
      </c>
      <c r="D52" s="80" t="s">
        <v>45</v>
      </c>
      <c r="E52" s="80" t="s">
        <v>79</v>
      </c>
      <c r="F52" s="80"/>
      <c r="G52" s="81">
        <v>3793</v>
      </c>
      <c r="H52" s="81">
        <v>3180.5</v>
      </c>
      <c r="I52" s="233">
        <v>83.9</v>
      </c>
    </row>
    <row r="53" spans="1:9" ht="40.5" x14ac:dyDescent="0.25">
      <c r="A53" s="232" t="s">
        <v>80</v>
      </c>
      <c r="B53" s="80"/>
      <c r="C53" s="80" t="s">
        <v>13</v>
      </c>
      <c r="D53" s="80" t="s">
        <v>45</v>
      </c>
      <c r="E53" s="80" t="s">
        <v>81</v>
      </c>
      <c r="F53" s="80"/>
      <c r="G53" s="81">
        <v>3793</v>
      </c>
      <c r="H53" s="81">
        <v>3180.5</v>
      </c>
      <c r="I53" s="233">
        <v>83.9</v>
      </c>
    </row>
    <row r="54" spans="1:9" ht="54" x14ac:dyDescent="0.25">
      <c r="A54" s="232" t="s">
        <v>82</v>
      </c>
      <c r="B54" s="80"/>
      <c r="C54" s="80" t="s">
        <v>13</v>
      </c>
      <c r="D54" s="80" t="s">
        <v>45</v>
      </c>
      <c r="E54" s="80" t="s">
        <v>83</v>
      </c>
      <c r="F54" s="80"/>
      <c r="G54" s="81">
        <v>3793</v>
      </c>
      <c r="H54" s="81">
        <v>3180.5</v>
      </c>
      <c r="I54" s="233">
        <v>83.9</v>
      </c>
    </row>
    <row r="55" spans="1:9" ht="162" x14ac:dyDescent="0.25">
      <c r="A55" s="232" t="s">
        <v>84</v>
      </c>
      <c r="B55" s="80"/>
      <c r="C55" s="80" t="s">
        <v>13</v>
      </c>
      <c r="D55" s="80" t="s">
        <v>45</v>
      </c>
      <c r="E55" s="80" t="s">
        <v>85</v>
      </c>
      <c r="F55" s="80"/>
      <c r="G55" s="81">
        <v>3793</v>
      </c>
      <c r="H55" s="81">
        <v>3180.5</v>
      </c>
      <c r="I55" s="233">
        <v>83.9</v>
      </c>
    </row>
    <row r="56" spans="1:9" ht="54" x14ac:dyDescent="0.25">
      <c r="A56" s="232" t="s">
        <v>24</v>
      </c>
      <c r="B56" s="80"/>
      <c r="C56" s="80" t="s">
        <v>13</v>
      </c>
      <c r="D56" s="80" t="s">
        <v>45</v>
      </c>
      <c r="E56" s="80" t="s">
        <v>85</v>
      </c>
      <c r="F56" s="80" t="s">
        <v>25</v>
      </c>
      <c r="G56" s="81">
        <v>2977.8</v>
      </c>
      <c r="H56" s="81">
        <v>2658.5</v>
      </c>
      <c r="I56" s="233">
        <v>89.3</v>
      </c>
    </row>
    <row r="57" spans="1:9" ht="27" x14ac:dyDescent="0.25">
      <c r="A57" s="232" t="s">
        <v>26</v>
      </c>
      <c r="B57" s="80"/>
      <c r="C57" s="80" t="s">
        <v>13</v>
      </c>
      <c r="D57" s="80" t="s">
        <v>45</v>
      </c>
      <c r="E57" s="80" t="s">
        <v>85</v>
      </c>
      <c r="F57" s="80" t="s">
        <v>27</v>
      </c>
      <c r="G57" s="81">
        <v>2977.8</v>
      </c>
      <c r="H57" s="81">
        <v>2658.5</v>
      </c>
      <c r="I57" s="233">
        <v>89.3</v>
      </c>
    </row>
    <row r="58" spans="1:9" ht="27" x14ac:dyDescent="0.25">
      <c r="A58" s="232" t="s">
        <v>40</v>
      </c>
      <c r="B58" s="80"/>
      <c r="C58" s="80" t="s">
        <v>13</v>
      </c>
      <c r="D58" s="80" t="s">
        <v>45</v>
      </c>
      <c r="E58" s="80" t="s">
        <v>85</v>
      </c>
      <c r="F58" s="80" t="s">
        <v>41</v>
      </c>
      <c r="G58" s="81">
        <v>815.2</v>
      </c>
      <c r="H58" s="81">
        <v>522.1</v>
      </c>
      <c r="I58" s="233">
        <v>64</v>
      </c>
    </row>
    <row r="59" spans="1:9" ht="27" x14ac:dyDescent="0.25">
      <c r="A59" s="232" t="s">
        <v>42</v>
      </c>
      <c r="B59" s="80"/>
      <c r="C59" s="80" t="s">
        <v>13</v>
      </c>
      <c r="D59" s="80" t="s">
        <v>45</v>
      </c>
      <c r="E59" s="80" t="s">
        <v>85</v>
      </c>
      <c r="F59" s="80" t="s">
        <v>43</v>
      </c>
      <c r="G59" s="81">
        <v>815.2</v>
      </c>
      <c r="H59" s="81">
        <v>522.1</v>
      </c>
      <c r="I59" s="233">
        <v>64</v>
      </c>
    </row>
    <row r="60" spans="1:9" ht="27" x14ac:dyDescent="0.25">
      <c r="A60" s="232" t="s">
        <v>86</v>
      </c>
      <c r="B60" s="80"/>
      <c r="C60" s="80" t="s">
        <v>13</v>
      </c>
      <c r="D60" s="80" t="s">
        <v>45</v>
      </c>
      <c r="E60" s="80" t="s">
        <v>87</v>
      </c>
      <c r="F60" s="80"/>
      <c r="G60" s="81">
        <v>632</v>
      </c>
      <c r="H60" s="81">
        <v>599.5</v>
      </c>
      <c r="I60" s="233">
        <v>94.9</v>
      </c>
    </row>
    <row r="61" spans="1:9" x14ac:dyDescent="0.25">
      <c r="A61" s="232" t="s">
        <v>18</v>
      </c>
      <c r="B61" s="80"/>
      <c r="C61" s="80" t="s">
        <v>13</v>
      </c>
      <c r="D61" s="80" t="s">
        <v>45</v>
      </c>
      <c r="E61" s="80" t="s">
        <v>88</v>
      </c>
      <c r="F61" s="80"/>
      <c r="G61" s="81">
        <v>632</v>
      </c>
      <c r="H61" s="81">
        <v>599.5</v>
      </c>
      <c r="I61" s="233">
        <v>94.9</v>
      </c>
    </row>
    <row r="62" spans="1:9" ht="27" x14ac:dyDescent="0.25">
      <c r="A62" s="232" t="s">
        <v>20</v>
      </c>
      <c r="B62" s="80"/>
      <c r="C62" s="80" t="s">
        <v>13</v>
      </c>
      <c r="D62" s="80" t="s">
        <v>45</v>
      </c>
      <c r="E62" s="80" t="s">
        <v>89</v>
      </c>
      <c r="F62" s="80"/>
      <c r="G62" s="81">
        <v>632</v>
      </c>
      <c r="H62" s="81">
        <v>599.5</v>
      </c>
      <c r="I62" s="233">
        <v>94.9</v>
      </c>
    </row>
    <row r="63" spans="1:9" ht="40.5" x14ac:dyDescent="0.25">
      <c r="A63" s="232" t="s">
        <v>90</v>
      </c>
      <c r="B63" s="80"/>
      <c r="C63" s="80" t="s">
        <v>13</v>
      </c>
      <c r="D63" s="80" t="s">
        <v>45</v>
      </c>
      <c r="E63" s="80" t="s">
        <v>91</v>
      </c>
      <c r="F63" s="80"/>
      <c r="G63" s="81">
        <v>632</v>
      </c>
      <c r="H63" s="81">
        <v>599.5</v>
      </c>
      <c r="I63" s="233">
        <v>94.9</v>
      </c>
    </row>
    <row r="64" spans="1:9" ht="54" x14ac:dyDescent="0.25">
      <c r="A64" s="232" t="s">
        <v>24</v>
      </c>
      <c r="B64" s="80"/>
      <c r="C64" s="80" t="s">
        <v>13</v>
      </c>
      <c r="D64" s="80" t="s">
        <v>45</v>
      </c>
      <c r="E64" s="80" t="s">
        <v>91</v>
      </c>
      <c r="F64" s="80" t="s">
        <v>25</v>
      </c>
      <c r="G64" s="81">
        <v>569.9</v>
      </c>
      <c r="H64" s="81">
        <v>564.79999999999995</v>
      </c>
      <c r="I64" s="233">
        <v>99.1</v>
      </c>
    </row>
    <row r="65" spans="1:9" ht="27" x14ac:dyDescent="0.25">
      <c r="A65" s="232" t="s">
        <v>26</v>
      </c>
      <c r="B65" s="80"/>
      <c r="C65" s="80" t="s">
        <v>13</v>
      </c>
      <c r="D65" s="80" t="s">
        <v>45</v>
      </c>
      <c r="E65" s="80" t="s">
        <v>91</v>
      </c>
      <c r="F65" s="80" t="s">
        <v>27</v>
      </c>
      <c r="G65" s="81">
        <v>569.9</v>
      </c>
      <c r="H65" s="81">
        <v>564.79999999999995</v>
      </c>
      <c r="I65" s="233">
        <v>99.1</v>
      </c>
    </row>
    <row r="66" spans="1:9" ht="27" x14ac:dyDescent="0.25">
      <c r="A66" s="232" t="s">
        <v>40</v>
      </c>
      <c r="B66" s="80"/>
      <c r="C66" s="80" t="s">
        <v>13</v>
      </c>
      <c r="D66" s="80" t="s">
        <v>45</v>
      </c>
      <c r="E66" s="80" t="s">
        <v>91</v>
      </c>
      <c r="F66" s="80" t="s">
        <v>41</v>
      </c>
      <c r="G66" s="81">
        <v>62.1</v>
      </c>
      <c r="H66" s="81">
        <v>34.700000000000003</v>
      </c>
      <c r="I66" s="233">
        <v>55.9</v>
      </c>
    </row>
    <row r="67" spans="1:9" ht="27" x14ac:dyDescent="0.25">
      <c r="A67" s="232" t="s">
        <v>42</v>
      </c>
      <c r="B67" s="80"/>
      <c r="C67" s="80" t="s">
        <v>13</v>
      </c>
      <c r="D67" s="80" t="s">
        <v>45</v>
      </c>
      <c r="E67" s="80" t="s">
        <v>91</v>
      </c>
      <c r="F67" s="80" t="s">
        <v>43</v>
      </c>
      <c r="G67" s="81">
        <v>62.1</v>
      </c>
      <c r="H67" s="81">
        <v>34.700000000000003</v>
      </c>
      <c r="I67" s="233">
        <v>55.9</v>
      </c>
    </row>
    <row r="68" spans="1:9" ht="27" x14ac:dyDescent="0.25">
      <c r="A68" s="232" t="s">
        <v>16</v>
      </c>
      <c r="B68" s="80"/>
      <c r="C68" s="80" t="s">
        <v>13</v>
      </c>
      <c r="D68" s="80" t="s">
        <v>45</v>
      </c>
      <c r="E68" s="80" t="s">
        <v>17</v>
      </c>
      <c r="F68" s="80"/>
      <c r="G68" s="81">
        <v>400438.5</v>
      </c>
      <c r="H68" s="81">
        <v>383389.9</v>
      </c>
      <c r="I68" s="233">
        <v>95.7</v>
      </c>
    </row>
    <row r="69" spans="1:9" x14ac:dyDescent="0.25">
      <c r="A69" s="232" t="s">
        <v>92</v>
      </c>
      <c r="B69" s="80"/>
      <c r="C69" s="80" t="s">
        <v>13</v>
      </c>
      <c r="D69" s="80" t="s">
        <v>45</v>
      </c>
      <c r="E69" s="80" t="s">
        <v>93</v>
      </c>
      <c r="F69" s="80"/>
      <c r="G69" s="81">
        <v>15290</v>
      </c>
      <c r="H69" s="81">
        <v>15290</v>
      </c>
      <c r="I69" s="233">
        <v>100</v>
      </c>
    </row>
    <row r="70" spans="1:9" ht="40.5" x14ac:dyDescent="0.25">
      <c r="A70" s="232" t="s">
        <v>94</v>
      </c>
      <c r="B70" s="80"/>
      <c r="C70" s="80" t="s">
        <v>13</v>
      </c>
      <c r="D70" s="80" t="s">
        <v>45</v>
      </c>
      <c r="E70" s="80" t="s">
        <v>95</v>
      </c>
      <c r="F70" s="80"/>
      <c r="G70" s="81">
        <v>15290</v>
      </c>
      <c r="H70" s="81">
        <v>15290</v>
      </c>
      <c r="I70" s="233">
        <v>100</v>
      </c>
    </row>
    <row r="71" spans="1:9" ht="27" x14ac:dyDescent="0.25">
      <c r="A71" s="232" t="s">
        <v>96</v>
      </c>
      <c r="B71" s="80"/>
      <c r="C71" s="80" t="s">
        <v>13</v>
      </c>
      <c r="D71" s="80" t="s">
        <v>45</v>
      </c>
      <c r="E71" s="80" t="s">
        <v>97</v>
      </c>
      <c r="F71" s="80"/>
      <c r="G71" s="81">
        <v>15290</v>
      </c>
      <c r="H71" s="81">
        <v>15290</v>
      </c>
      <c r="I71" s="233">
        <v>100</v>
      </c>
    </row>
    <row r="72" spans="1:9" ht="54" x14ac:dyDescent="0.25">
      <c r="A72" s="232" t="s">
        <v>24</v>
      </c>
      <c r="B72" s="80"/>
      <c r="C72" s="80" t="s">
        <v>13</v>
      </c>
      <c r="D72" s="80" t="s">
        <v>45</v>
      </c>
      <c r="E72" s="80" t="s">
        <v>97</v>
      </c>
      <c r="F72" s="80" t="s">
        <v>25</v>
      </c>
      <c r="G72" s="81">
        <v>13462.6</v>
      </c>
      <c r="H72" s="81">
        <v>13462.6</v>
      </c>
      <c r="I72" s="233">
        <v>100</v>
      </c>
    </row>
    <row r="73" spans="1:9" ht="27" x14ac:dyDescent="0.25">
      <c r="A73" s="232" t="s">
        <v>26</v>
      </c>
      <c r="B73" s="80"/>
      <c r="C73" s="80" t="s">
        <v>13</v>
      </c>
      <c r="D73" s="80" t="s">
        <v>45</v>
      </c>
      <c r="E73" s="80" t="s">
        <v>97</v>
      </c>
      <c r="F73" s="80" t="s">
        <v>27</v>
      </c>
      <c r="G73" s="81">
        <v>13462.6</v>
      </c>
      <c r="H73" s="81">
        <v>13462.6</v>
      </c>
      <c r="I73" s="233">
        <v>100</v>
      </c>
    </row>
    <row r="74" spans="1:9" ht="27" x14ac:dyDescent="0.25">
      <c r="A74" s="232" t="s">
        <v>40</v>
      </c>
      <c r="B74" s="80"/>
      <c r="C74" s="80" t="s">
        <v>13</v>
      </c>
      <c r="D74" s="80" t="s">
        <v>45</v>
      </c>
      <c r="E74" s="80" t="s">
        <v>97</v>
      </c>
      <c r="F74" s="80" t="s">
        <v>41</v>
      </c>
      <c r="G74" s="81">
        <v>1827.4</v>
      </c>
      <c r="H74" s="81">
        <v>1827.4</v>
      </c>
      <c r="I74" s="233">
        <v>100</v>
      </c>
    </row>
    <row r="75" spans="1:9" ht="27" x14ac:dyDescent="0.25">
      <c r="A75" s="232" t="s">
        <v>42</v>
      </c>
      <c r="B75" s="80"/>
      <c r="C75" s="80" t="s">
        <v>13</v>
      </c>
      <c r="D75" s="80" t="s">
        <v>45</v>
      </c>
      <c r="E75" s="80" t="s">
        <v>97</v>
      </c>
      <c r="F75" s="80" t="s">
        <v>43</v>
      </c>
      <c r="G75" s="81">
        <v>1827.4</v>
      </c>
      <c r="H75" s="81">
        <v>1827.4</v>
      </c>
      <c r="I75" s="233">
        <v>100</v>
      </c>
    </row>
    <row r="76" spans="1:9" x14ac:dyDescent="0.25">
      <c r="A76" s="232" t="s">
        <v>18</v>
      </c>
      <c r="B76" s="80"/>
      <c r="C76" s="80" t="s">
        <v>13</v>
      </c>
      <c r="D76" s="80" t="s">
        <v>45</v>
      </c>
      <c r="E76" s="80" t="s">
        <v>19</v>
      </c>
      <c r="F76" s="80"/>
      <c r="G76" s="81">
        <v>385148.5</v>
      </c>
      <c r="H76" s="81">
        <v>368099.9</v>
      </c>
      <c r="I76" s="233">
        <v>95.6</v>
      </c>
    </row>
    <row r="77" spans="1:9" ht="27" x14ac:dyDescent="0.25">
      <c r="A77" s="232" t="s">
        <v>20</v>
      </c>
      <c r="B77" s="80"/>
      <c r="C77" s="80" t="s">
        <v>13</v>
      </c>
      <c r="D77" s="80" t="s">
        <v>45</v>
      </c>
      <c r="E77" s="80" t="s">
        <v>21</v>
      </c>
      <c r="F77" s="80"/>
      <c r="G77" s="81">
        <v>385148.5</v>
      </c>
      <c r="H77" s="81">
        <v>368099.9</v>
      </c>
      <c r="I77" s="233">
        <v>95.6</v>
      </c>
    </row>
    <row r="78" spans="1:9" x14ac:dyDescent="0.25">
      <c r="A78" s="232" t="s">
        <v>98</v>
      </c>
      <c r="B78" s="80"/>
      <c r="C78" s="80" t="s">
        <v>13</v>
      </c>
      <c r="D78" s="80" t="s">
        <v>45</v>
      </c>
      <c r="E78" s="80" t="s">
        <v>99</v>
      </c>
      <c r="F78" s="80"/>
      <c r="G78" s="81">
        <v>385148.5</v>
      </c>
      <c r="H78" s="81">
        <v>368099.9</v>
      </c>
      <c r="I78" s="233">
        <v>95.6</v>
      </c>
    </row>
    <row r="79" spans="1:9" ht="54" x14ac:dyDescent="0.25">
      <c r="A79" s="232" t="s">
        <v>24</v>
      </c>
      <c r="B79" s="80"/>
      <c r="C79" s="80" t="s">
        <v>13</v>
      </c>
      <c r="D79" s="80" t="s">
        <v>45</v>
      </c>
      <c r="E79" s="80" t="s">
        <v>99</v>
      </c>
      <c r="F79" s="80" t="s">
        <v>25</v>
      </c>
      <c r="G79" s="81">
        <v>333799.2</v>
      </c>
      <c r="H79" s="81">
        <v>324608.2</v>
      </c>
      <c r="I79" s="233">
        <v>97.2</v>
      </c>
    </row>
    <row r="80" spans="1:9" ht="27" x14ac:dyDescent="0.25">
      <c r="A80" s="232" t="s">
        <v>26</v>
      </c>
      <c r="B80" s="80"/>
      <c r="C80" s="80" t="s">
        <v>13</v>
      </c>
      <c r="D80" s="80" t="s">
        <v>45</v>
      </c>
      <c r="E80" s="80" t="s">
        <v>99</v>
      </c>
      <c r="F80" s="80" t="s">
        <v>27</v>
      </c>
      <c r="G80" s="81">
        <v>333799.2</v>
      </c>
      <c r="H80" s="81">
        <v>324608.2</v>
      </c>
      <c r="I80" s="233">
        <v>97.2</v>
      </c>
    </row>
    <row r="81" spans="1:9" ht="27" x14ac:dyDescent="0.25">
      <c r="A81" s="232" t="s">
        <v>40</v>
      </c>
      <c r="B81" s="80"/>
      <c r="C81" s="80" t="s">
        <v>13</v>
      </c>
      <c r="D81" s="80" t="s">
        <v>45</v>
      </c>
      <c r="E81" s="80" t="s">
        <v>99</v>
      </c>
      <c r="F81" s="80" t="s">
        <v>41</v>
      </c>
      <c r="G81" s="81">
        <v>49488.5</v>
      </c>
      <c r="H81" s="81">
        <v>43118.400000000001</v>
      </c>
      <c r="I81" s="233">
        <v>87.1</v>
      </c>
    </row>
    <row r="82" spans="1:9" ht="27" x14ac:dyDescent="0.25">
      <c r="A82" s="232" t="s">
        <v>42</v>
      </c>
      <c r="B82" s="80"/>
      <c r="C82" s="80" t="s">
        <v>13</v>
      </c>
      <c r="D82" s="80" t="s">
        <v>45</v>
      </c>
      <c r="E82" s="80" t="s">
        <v>99</v>
      </c>
      <c r="F82" s="80" t="s">
        <v>43</v>
      </c>
      <c r="G82" s="81">
        <v>49488.5</v>
      </c>
      <c r="H82" s="81">
        <v>43118.400000000001</v>
      </c>
      <c r="I82" s="233">
        <v>87.1</v>
      </c>
    </row>
    <row r="83" spans="1:9" x14ac:dyDescent="0.25">
      <c r="A83" s="232" t="s">
        <v>100</v>
      </c>
      <c r="B83" s="80"/>
      <c r="C83" s="80" t="s">
        <v>13</v>
      </c>
      <c r="D83" s="80" t="s">
        <v>45</v>
      </c>
      <c r="E83" s="80" t="s">
        <v>99</v>
      </c>
      <c r="F83" s="80" t="s">
        <v>101</v>
      </c>
      <c r="G83" s="81">
        <v>1860.8</v>
      </c>
      <c r="H83" s="81">
        <v>373.3</v>
      </c>
      <c r="I83" s="233">
        <v>20.100000000000001</v>
      </c>
    </row>
    <row r="84" spans="1:9" x14ac:dyDescent="0.25">
      <c r="A84" s="232" t="s">
        <v>102</v>
      </c>
      <c r="B84" s="80"/>
      <c r="C84" s="80" t="s">
        <v>13</v>
      </c>
      <c r="D84" s="80" t="s">
        <v>45</v>
      </c>
      <c r="E84" s="80" t="s">
        <v>99</v>
      </c>
      <c r="F84" s="80" t="s">
        <v>103</v>
      </c>
      <c r="G84" s="81">
        <v>1860.8</v>
      </c>
      <c r="H84" s="81">
        <v>373.3</v>
      </c>
      <c r="I84" s="233">
        <v>20.100000000000001</v>
      </c>
    </row>
    <row r="85" spans="1:9" ht="27" x14ac:dyDescent="0.25">
      <c r="A85" s="232" t="s">
        <v>104</v>
      </c>
      <c r="B85" s="80"/>
      <c r="C85" s="80" t="s">
        <v>13</v>
      </c>
      <c r="D85" s="80" t="s">
        <v>45</v>
      </c>
      <c r="E85" s="80" t="s">
        <v>105</v>
      </c>
      <c r="F85" s="80"/>
      <c r="G85" s="81">
        <v>2845</v>
      </c>
      <c r="H85" s="81">
        <v>2636.7</v>
      </c>
      <c r="I85" s="233">
        <v>92.7</v>
      </c>
    </row>
    <row r="86" spans="1:9" ht="27" x14ac:dyDescent="0.25">
      <c r="A86" s="232" t="s">
        <v>106</v>
      </c>
      <c r="B86" s="80"/>
      <c r="C86" s="80" t="s">
        <v>13</v>
      </c>
      <c r="D86" s="80" t="s">
        <v>45</v>
      </c>
      <c r="E86" s="80" t="s">
        <v>107</v>
      </c>
      <c r="F86" s="80"/>
      <c r="G86" s="81">
        <v>2845</v>
      </c>
      <c r="H86" s="81">
        <v>2636.7</v>
      </c>
      <c r="I86" s="233">
        <v>92.7</v>
      </c>
    </row>
    <row r="87" spans="1:9" ht="54" x14ac:dyDescent="0.25">
      <c r="A87" s="232" t="s">
        <v>108</v>
      </c>
      <c r="B87" s="80"/>
      <c r="C87" s="80" t="s">
        <v>13</v>
      </c>
      <c r="D87" s="80" t="s">
        <v>45</v>
      </c>
      <c r="E87" s="80" t="s">
        <v>109</v>
      </c>
      <c r="F87" s="80"/>
      <c r="G87" s="81">
        <v>2845</v>
      </c>
      <c r="H87" s="81">
        <v>2636.7</v>
      </c>
      <c r="I87" s="233">
        <v>92.7</v>
      </c>
    </row>
    <row r="88" spans="1:9" ht="148.5" x14ac:dyDescent="0.25">
      <c r="A88" s="232" t="s">
        <v>110</v>
      </c>
      <c r="B88" s="80"/>
      <c r="C88" s="80" t="s">
        <v>13</v>
      </c>
      <c r="D88" s="80" t="s">
        <v>45</v>
      </c>
      <c r="E88" s="80" t="s">
        <v>111</v>
      </c>
      <c r="F88" s="80"/>
      <c r="G88" s="81">
        <v>2845</v>
      </c>
      <c r="H88" s="81">
        <v>2636.7</v>
      </c>
      <c r="I88" s="233">
        <v>92.7</v>
      </c>
    </row>
    <row r="89" spans="1:9" ht="54" x14ac:dyDescent="0.25">
      <c r="A89" s="232" t="s">
        <v>24</v>
      </c>
      <c r="B89" s="80"/>
      <c r="C89" s="80" t="s">
        <v>13</v>
      </c>
      <c r="D89" s="80" t="s">
        <v>45</v>
      </c>
      <c r="E89" s="80" t="s">
        <v>111</v>
      </c>
      <c r="F89" s="80" t="s">
        <v>25</v>
      </c>
      <c r="G89" s="81">
        <v>2845</v>
      </c>
      <c r="H89" s="81">
        <v>2636.7</v>
      </c>
      <c r="I89" s="233">
        <v>92.7</v>
      </c>
    </row>
    <row r="90" spans="1:9" ht="27" x14ac:dyDescent="0.25">
      <c r="A90" s="232" t="s">
        <v>26</v>
      </c>
      <c r="B90" s="80"/>
      <c r="C90" s="80" t="s">
        <v>13</v>
      </c>
      <c r="D90" s="80" t="s">
        <v>45</v>
      </c>
      <c r="E90" s="80" t="s">
        <v>111</v>
      </c>
      <c r="F90" s="80" t="s">
        <v>27</v>
      </c>
      <c r="G90" s="81">
        <v>2845</v>
      </c>
      <c r="H90" s="81">
        <v>2636.7</v>
      </c>
      <c r="I90" s="233">
        <v>92.7</v>
      </c>
    </row>
    <row r="91" spans="1:9" x14ac:dyDescent="0.25">
      <c r="A91" s="232" t="s">
        <v>28</v>
      </c>
      <c r="B91" s="80"/>
      <c r="C91" s="80" t="s">
        <v>13</v>
      </c>
      <c r="D91" s="80" t="s">
        <v>45</v>
      </c>
      <c r="E91" s="80" t="s">
        <v>29</v>
      </c>
      <c r="F91" s="80"/>
      <c r="G91" s="81">
        <v>4528.2</v>
      </c>
      <c r="H91" s="81">
        <v>4528.2</v>
      </c>
      <c r="I91" s="233">
        <v>100</v>
      </c>
    </row>
    <row r="92" spans="1:9" ht="27" x14ac:dyDescent="0.25">
      <c r="A92" s="232" t="s">
        <v>112</v>
      </c>
      <c r="B92" s="80"/>
      <c r="C92" s="80" t="s">
        <v>13</v>
      </c>
      <c r="D92" s="80" t="s">
        <v>45</v>
      </c>
      <c r="E92" s="80" t="s">
        <v>113</v>
      </c>
      <c r="F92" s="80"/>
      <c r="G92" s="81">
        <v>1048.8</v>
      </c>
      <c r="H92" s="81">
        <v>1048.8</v>
      </c>
      <c r="I92" s="233">
        <v>100</v>
      </c>
    </row>
    <row r="93" spans="1:9" x14ac:dyDescent="0.25">
      <c r="A93" s="232" t="s">
        <v>114</v>
      </c>
      <c r="B93" s="80"/>
      <c r="C93" s="80" t="s">
        <v>13</v>
      </c>
      <c r="D93" s="80" t="s">
        <v>45</v>
      </c>
      <c r="E93" s="80" t="s">
        <v>113</v>
      </c>
      <c r="F93" s="80" t="s">
        <v>115</v>
      </c>
      <c r="G93" s="81">
        <v>1048.8</v>
      </c>
      <c r="H93" s="81">
        <v>1048.8</v>
      </c>
      <c r="I93" s="233">
        <v>100</v>
      </c>
    </row>
    <row r="94" spans="1:9" ht="27" x14ac:dyDescent="0.25">
      <c r="A94" s="232" t="s">
        <v>116</v>
      </c>
      <c r="B94" s="80"/>
      <c r="C94" s="80" t="s">
        <v>13</v>
      </c>
      <c r="D94" s="80" t="s">
        <v>45</v>
      </c>
      <c r="E94" s="80" t="s">
        <v>113</v>
      </c>
      <c r="F94" s="80" t="s">
        <v>117</v>
      </c>
      <c r="G94" s="81">
        <v>1048.8</v>
      </c>
      <c r="H94" s="81">
        <v>1048.8</v>
      </c>
      <c r="I94" s="233">
        <v>100</v>
      </c>
    </row>
    <row r="95" spans="1:9" ht="67.5" x14ac:dyDescent="0.25">
      <c r="A95" s="232" t="s">
        <v>30</v>
      </c>
      <c r="B95" s="80"/>
      <c r="C95" s="80" t="s">
        <v>13</v>
      </c>
      <c r="D95" s="80" t="s">
        <v>45</v>
      </c>
      <c r="E95" s="80" t="s">
        <v>31</v>
      </c>
      <c r="F95" s="80"/>
      <c r="G95" s="81">
        <v>3479.4</v>
      </c>
      <c r="H95" s="81">
        <v>3479.4</v>
      </c>
      <c r="I95" s="233">
        <v>100</v>
      </c>
    </row>
    <row r="96" spans="1:9" ht="54" x14ac:dyDescent="0.25">
      <c r="A96" s="232" t="s">
        <v>24</v>
      </c>
      <c r="B96" s="80"/>
      <c r="C96" s="80" t="s">
        <v>13</v>
      </c>
      <c r="D96" s="80" t="s">
        <v>45</v>
      </c>
      <c r="E96" s="80" t="s">
        <v>31</v>
      </c>
      <c r="F96" s="80" t="s">
        <v>25</v>
      </c>
      <c r="G96" s="81">
        <v>3479.4</v>
      </c>
      <c r="H96" s="81">
        <v>3479.4</v>
      </c>
      <c r="I96" s="233">
        <v>100</v>
      </c>
    </row>
    <row r="97" spans="1:9" ht="27" x14ac:dyDescent="0.25">
      <c r="A97" s="232" t="s">
        <v>26</v>
      </c>
      <c r="B97" s="80"/>
      <c r="C97" s="80" t="s">
        <v>13</v>
      </c>
      <c r="D97" s="80" t="s">
        <v>45</v>
      </c>
      <c r="E97" s="80" t="s">
        <v>31</v>
      </c>
      <c r="F97" s="80" t="s">
        <v>27</v>
      </c>
      <c r="G97" s="81">
        <v>3479.4</v>
      </c>
      <c r="H97" s="81">
        <v>3479.4</v>
      </c>
      <c r="I97" s="233">
        <v>100</v>
      </c>
    </row>
    <row r="98" spans="1:9" x14ac:dyDescent="0.25">
      <c r="A98" s="230" t="s">
        <v>126</v>
      </c>
      <c r="B98" s="78"/>
      <c r="C98" s="78" t="s">
        <v>13</v>
      </c>
      <c r="D98" s="78" t="s">
        <v>127</v>
      </c>
      <c r="E98" s="78"/>
      <c r="F98" s="78"/>
      <c r="G98" s="79">
        <v>20982.3</v>
      </c>
      <c r="H98" s="79">
        <v>0</v>
      </c>
      <c r="I98" s="231">
        <v>0</v>
      </c>
    </row>
    <row r="99" spans="1:9" x14ac:dyDescent="0.25">
      <c r="A99" s="232" t="s">
        <v>28</v>
      </c>
      <c r="B99" s="80"/>
      <c r="C99" s="80" t="s">
        <v>13</v>
      </c>
      <c r="D99" s="80" t="s">
        <v>127</v>
      </c>
      <c r="E99" s="80" t="s">
        <v>29</v>
      </c>
      <c r="F99" s="80"/>
      <c r="G99" s="81">
        <v>20982.3</v>
      </c>
      <c r="H99" s="81">
        <v>0</v>
      </c>
      <c r="I99" s="233">
        <v>0</v>
      </c>
    </row>
    <row r="100" spans="1:9" x14ac:dyDescent="0.25">
      <c r="A100" s="232" t="s">
        <v>128</v>
      </c>
      <c r="B100" s="80"/>
      <c r="C100" s="80" t="s">
        <v>13</v>
      </c>
      <c r="D100" s="80" t="s">
        <v>127</v>
      </c>
      <c r="E100" s="80" t="s">
        <v>129</v>
      </c>
      <c r="F100" s="80"/>
      <c r="G100" s="81">
        <v>19982.3</v>
      </c>
      <c r="H100" s="81">
        <v>0</v>
      </c>
      <c r="I100" s="233">
        <v>0</v>
      </c>
    </row>
    <row r="101" spans="1:9" x14ac:dyDescent="0.25">
      <c r="A101" s="232" t="s">
        <v>100</v>
      </c>
      <c r="B101" s="80"/>
      <c r="C101" s="80" t="s">
        <v>13</v>
      </c>
      <c r="D101" s="80" t="s">
        <v>127</v>
      </c>
      <c r="E101" s="80" t="s">
        <v>129</v>
      </c>
      <c r="F101" s="80" t="s">
        <v>101</v>
      </c>
      <c r="G101" s="81">
        <v>19982.3</v>
      </c>
      <c r="H101" s="81">
        <v>0</v>
      </c>
      <c r="I101" s="233">
        <v>0</v>
      </c>
    </row>
    <row r="102" spans="1:9" x14ac:dyDescent="0.25">
      <c r="A102" s="232" t="s">
        <v>130</v>
      </c>
      <c r="B102" s="80"/>
      <c r="C102" s="80" t="s">
        <v>13</v>
      </c>
      <c r="D102" s="80" t="s">
        <v>127</v>
      </c>
      <c r="E102" s="80" t="s">
        <v>129</v>
      </c>
      <c r="F102" s="80" t="s">
        <v>131</v>
      </c>
      <c r="G102" s="81">
        <v>19982.3</v>
      </c>
      <c r="H102" s="81">
        <v>0</v>
      </c>
      <c r="I102" s="233">
        <v>0</v>
      </c>
    </row>
    <row r="103" spans="1:9" ht="27" x14ac:dyDescent="0.25">
      <c r="A103" s="232" t="s">
        <v>132</v>
      </c>
      <c r="B103" s="80"/>
      <c r="C103" s="80" t="s">
        <v>13</v>
      </c>
      <c r="D103" s="80" t="s">
        <v>127</v>
      </c>
      <c r="E103" s="80" t="s">
        <v>133</v>
      </c>
      <c r="F103" s="80"/>
      <c r="G103" s="81">
        <v>1000</v>
      </c>
      <c r="H103" s="81">
        <v>0</v>
      </c>
      <c r="I103" s="233">
        <v>0</v>
      </c>
    </row>
    <row r="104" spans="1:9" x14ac:dyDescent="0.25">
      <c r="A104" s="232" t="s">
        <v>100</v>
      </c>
      <c r="B104" s="80"/>
      <c r="C104" s="80" t="s">
        <v>13</v>
      </c>
      <c r="D104" s="80" t="s">
        <v>127</v>
      </c>
      <c r="E104" s="80" t="s">
        <v>133</v>
      </c>
      <c r="F104" s="80" t="s">
        <v>101</v>
      </c>
      <c r="G104" s="81">
        <v>1000</v>
      </c>
      <c r="H104" s="81">
        <v>0</v>
      </c>
      <c r="I104" s="233">
        <v>0</v>
      </c>
    </row>
    <row r="105" spans="1:9" x14ac:dyDescent="0.25">
      <c r="A105" s="232" t="s">
        <v>130</v>
      </c>
      <c r="B105" s="80"/>
      <c r="C105" s="80" t="s">
        <v>13</v>
      </c>
      <c r="D105" s="80" t="s">
        <v>127</v>
      </c>
      <c r="E105" s="80" t="s">
        <v>133</v>
      </c>
      <c r="F105" s="80" t="s">
        <v>131</v>
      </c>
      <c r="G105" s="81">
        <v>1000</v>
      </c>
      <c r="H105" s="81">
        <v>0</v>
      </c>
      <c r="I105" s="233">
        <v>0</v>
      </c>
    </row>
    <row r="106" spans="1:9" x14ac:dyDescent="0.25">
      <c r="A106" s="230" t="s">
        <v>134</v>
      </c>
      <c r="B106" s="78"/>
      <c r="C106" s="78" t="s">
        <v>13</v>
      </c>
      <c r="D106" s="78" t="s">
        <v>135</v>
      </c>
      <c r="E106" s="78"/>
      <c r="F106" s="78"/>
      <c r="G106" s="79">
        <v>860925.9</v>
      </c>
      <c r="H106" s="79">
        <v>850109.8</v>
      </c>
      <c r="I106" s="231">
        <v>98.7</v>
      </c>
    </row>
    <row r="107" spans="1:9" x14ac:dyDescent="0.25">
      <c r="A107" s="232" t="s">
        <v>54</v>
      </c>
      <c r="B107" s="80"/>
      <c r="C107" s="80" t="s">
        <v>13</v>
      </c>
      <c r="D107" s="80" t="s">
        <v>135</v>
      </c>
      <c r="E107" s="80" t="s">
        <v>55</v>
      </c>
      <c r="F107" s="80"/>
      <c r="G107" s="81">
        <v>4601</v>
      </c>
      <c r="H107" s="81">
        <v>3718.2</v>
      </c>
      <c r="I107" s="233">
        <v>80.8</v>
      </c>
    </row>
    <row r="108" spans="1:9" x14ac:dyDescent="0.25">
      <c r="A108" s="232" t="s">
        <v>136</v>
      </c>
      <c r="B108" s="80"/>
      <c r="C108" s="80" t="s">
        <v>13</v>
      </c>
      <c r="D108" s="80" t="s">
        <v>135</v>
      </c>
      <c r="E108" s="80" t="s">
        <v>137</v>
      </c>
      <c r="F108" s="80"/>
      <c r="G108" s="81">
        <v>4601</v>
      </c>
      <c r="H108" s="81">
        <v>3718.2</v>
      </c>
      <c r="I108" s="233">
        <v>80.8</v>
      </c>
    </row>
    <row r="109" spans="1:9" ht="40.5" x14ac:dyDescent="0.25">
      <c r="A109" s="232" t="s">
        <v>138</v>
      </c>
      <c r="B109" s="80"/>
      <c r="C109" s="80" t="s">
        <v>13</v>
      </c>
      <c r="D109" s="80" t="s">
        <v>135</v>
      </c>
      <c r="E109" s="80" t="s">
        <v>139</v>
      </c>
      <c r="F109" s="80"/>
      <c r="G109" s="81">
        <v>4601</v>
      </c>
      <c r="H109" s="81">
        <v>3718.2</v>
      </c>
      <c r="I109" s="233">
        <v>80.8</v>
      </c>
    </row>
    <row r="110" spans="1:9" ht="54" x14ac:dyDescent="0.25">
      <c r="A110" s="232" t="s">
        <v>140</v>
      </c>
      <c r="B110" s="80"/>
      <c r="C110" s="80" t="s">
        <v>13</v>
      </c>
      <c r="D110" s="80" t="s">
        <v>135</v>
      </c>
      <c r="E110" s="80" t="s">
        <v>141</v>
      </c>
      <c r="F110" s="80"/>
      <c r="G110" s="81">
        <v>4601</v>
      </c>
      <c r="H110" s="81">
        <v>3718.2</v>
      </c>
      <c r="I110" s="233">
        <v>80.8</v>
      </c>
    </row>
    <row r="111" spans="1:9" ht="54" x14ac:dyDescent="0.25">
      <c r="A111" s="232" t="s">
        <v>24</v>
      </c>
      <c r="B111" s="80"/>
      <c r="C111" s="80" t="s">
        <v>13</v>
      </c>
      <c r="D111" s="80" t="s">
        <v>135</v>
      </c>
      <c r="E111" s="80" t="s">
        <v>141</v>
      </c>
      <c r="F111" s="80" t="s">
        <v>25</v>
      </c>
      <c r="G111" s="81">
        <v>4601</v>
      </c>
      <c r="H111" s="81">
        <v>3718.2</v>
      </c>
      <c r="I111" s="233">
        <v>80.8</v>
      </c>
    </row>
    <row r="112" spans="1:9" x14ac:dyDescent="0.25">
      <c r="A112" s="232" t="s">
        <v>142</v>
      </c>
      <c r="B112" s="80"/>
      <c r="C112" s="80" t="s">
        <v>13</v>
      </c>
      <c r="D112" s="80" t="s">
        <v>135</v>
      </c>
      <c r="E112" s="80" t="s">
        <v>141</v>
      </c>
      <c r="F112" s="80" t="s">
        <v>143</v>
      </c>
      <c r="G112" s="81">
        <v>4601</v>
      </c>
      <c r="H112" s="81">
        <v>3718.2</v>
      </c>
      <c r="I112" s="233">
        <v>80.8</v>
      </c>
    </row>
    <row r="113" spans="1:9" ht="27" x14ac:dyDescent="0.25">
      <c r="A113" s="232" t="s">
        <v>16</v>
      </c>
      <c r="B113" s="80"/>
      <c r="C113" s="80" t="s">
        <v>13</v>
      </c>
      <c r="D113" s="80" t="s">
        <v>135</v>
      </c>
      <c r="E113" s="80" t="s">
        <v>17</v>
      </c>
      <c r="F113" s="80"/>
      <c r="G113" s="81">
        <v>544946.80000000005</v>
      </c>
      <c r="H113" s="81">
        <v>536004.5</v>
      </c>
      <c r="I113" s="233">
        <v>98.4</v>
      </c>
    </row>
    <row r="114" spans="1:9" x14ac:dyDescent="0.25">
      <c r="A114" s="232" t="s">
        <v>92</v>
      </c>
      <c r="B114" s="80"/>
      <c r="C114" s="80" t="s">
        <v>13</v>
      </c>
      <c r="D114" s="80" t="s">
        <v>135</v>
      </c>
      <c r="E114" s="80" t="s">
        <v>93</v>
      </c>
      <c r="F114" s="80"/>
      <c r="G114" s="81">
        <v>168865.5</v>
      </c>
      <c r="H114" s="81">
        <v>168865</v>
      </c>
      <c r="I114" s="233">
        <v>100</v>
      </c>
    </row>
    <row r="115" spans="1:9" ht="40.5" x14ac:dyDescent="0.25">
      <c r="A115" s="232" t="s">
        <v>144</v>
      </c>
      <c r="B115" s="80"/>
      <c r="C115" s="80" t="s">
        <v>13</v>
      </c>
      <c r="D115" s="80" t="s">
        <v>135</v>
      </c>
      <c r="E115" s="80" t="s">
        <v>145</v>
      </c>
      <c r="F115" s="80"/>
      <c r="G115" s="81">
        <v>167805.5</v>
      </c>
      <c r="H115" s="81">
        <v>167805.5</v>
      </c>
      <c r="I115" s="233">
        <v>100</v>
      </c>
    </row>
    <row r="116" spans="1:9" ht="40.5" x14ac:dyDescent="0.25">
      <c r="A116" s="232" t="s">
        <v>146</v>
      </c>
      <c r="B116" s="80"/>
      <c r="C116" s="80" t="s">
        <v>13</v>
      </c>
      <c r="D116" s="80" t="s">
        <v>135</v>
      </c>
      <c r="E116" s="80" t="s">
        <v>147</v>
      </c>
      <c r="F116" s="80"/>
      <c r="G116" s="81">
        <v>167805.5</v>
      </c>
      <c r="H116" s="81">
        <v>167805.5</v>
      </c>
      <c r="I116" s="233">
        <v>100</v>
      </c>
    </row>
    <row r="117" spans="1:9" ht="27" x14ac:dyDescent="0.25">
      <c r="A117" s="232" t="s">
        <v>148</v>
      </c>
      <c r="B117" s="80"/>
      <c r="C117" s="80" t="s">
        <v>13</v>
      </c>
      <c r="D117" s="80" t="s">
        <v>135</v>
      </c>
      <c r="E117" s="80" t="s">
        <v>147</v>
      </c>
      <c r="F117" s="80" t="s">
        <v>149</v>
      </c>
      <c r="G117" s="81">
        <v>167805.5</v>
      </c>
      <c r="H117" s="81">
        <v>167805.5</v>
      </c>
      <c r="I117" s="233">
        <v>100</v>
      </c>
    </row>
    <row r="118" spans="1:9" x14ac:dyDescent="0.25">
      <c r="A118" s="232" t="s">
        <v>150</v>
      </c>
      <c r="B118" s="80"/>
      <c r="C118" s="80" t="s">
        <v>13</v>
      </c>
      <c r="D118" s="80" t="s">
        <v>135</v>
      </c>
      <c r="E118" s="80" t="s">
        <v>147</v>
      </c>
      <c r="F118" s="80" t="s">
        <v>151</v>
      </c>
      <c r="G118" s="81">
        <v>167805.5</v>
      </c>
      <c r="H118" s="81">
        <v>167805.5</v>
      </c>
      <c r="I118" s="233">
        <v>100</v>
      </c>
    </row>
    <row r="119" spans="1:9" ht="27" x14ac:dyDescent="0.25">
      <c r="A119" s="232" t="s">
        <v>20</v>
      </c>
      <c r="B119" s="80"/>
      <c r="C119" s="80" t="s">
        <v>13</v>
      </c>
      <c r="D119" s="80" t="s">
        <v>135</v>
      </c>
      <c r="E119" s="80" t="s">
        <v>152</v>
      </c>
      <c r="F119" s="80"/>
      <c r="G119" s="81">
        <v>1060</v>
      </c>
      <c r="H119" s="81">
        <v>1059.5</v>
      </c>
      <c r="I119" s="233">
        <v>100</v>
      </c>
    </row>
    <row r="120" spans="1:9" ht="27" x14ac:dyDescent="0.25">
      <c r="A120" s="232" t="s">
        <v>153</v>
      </c>
      <c r="B120" s="80"/>
      <c r="C120" s="80" t="s">
        <v>13</v>
      </c>
      <c r="D120" s="80" t="s">
        <v>135</v>
      </c>
      <c r="E120" s="80" t="s">
        <v>154</v>
      </c>
      <c r="F120" s="80"/>
      <c r="G120" s="81">
        <v>1060</v>
      </c>
      <c r="H120" s="81">
        <v>1059.5</v>
      </c>
      <c r="I120" s="233">
        <v>100</v>
      </c>
    </row>
    <row r="121" spans="1:9" ht="27" x14ac:dyDescent="0.25">
      <c r="A121" s="232" t="s">
        <v>40</v>
      </c>
      <c r="B121" s="80"/>
      <c r="C121" s="80" t="s">
        <v>13</v>
      </c>
      <c r="D121" s="80" t="s">
        <v>135</v>
      </c>
      <c r="E121" s="80" t="s">
        <v>154</v>
      </c>
      <c r="F121" s="80" t="s">
        <v>41</v>
      </c>
      <c r="G121" s="81">
        <v>1060</v>
      </c>
      <c r="H121" s="81">
        <v>1059.5</v>
      </c>
      <c r="I121" s="233">
        <v>100</v>
      </c>
    </row>
    <row r="122" spans="1:9" ht="27" x14ac:dyDescent="0.25">
      <c r="A122" s="232" t="s">
        <v>42</v>
      </c>
      <c r="B122" s="80"/>
      <c r="C122" s="80" t="s">
        <v>13</v>
      </c>
      <c r="D122" s="80" t="s">
        <v>135</v>
      </c>
      <c r="E122" s="80" t="s">
        <v>154</v>
      </c>
      <c r="F122" s="80" t="s">
        <v>43</v>
      </c>
      <c r="G122" s="81">
        <v>1060</v>
      </c>
      <c r="H122" s="81">
        <v>1059.5</v>
      </c>
      <c r="I122" s="233">
        <v>100</v>
      </c>
    </row>
    <row r="123" spans="1:9" x14ac:dyDescent="0.25">
      <c r="A123" s="232" t="s">
        <v>18</v>
      </c>
      <c r="B123" s="80"/>
      <c r="C123" s="80" t="s">
        <v>13</v>
      </c>
      <c r="D123" s="80" t="s">
        <v>135</v>
      </c>
      <c r="E123" s="80" t="s">
        <v>19</v>
      </c>
      <c r="F123" s="80"/>
      <c r="G123" s="81">
        <v>376081.3</v>
      </c>
      <c r="H123" s="81">
        <v>367139.5</v>
      </c>
      <c r="I123" s="233">
        <v>97.6</v>
      </c>
    </row>
    <row r="124" spans="1:9" ht="27" x14ac:dyDescent="0.25">
      <c r="A124" s="232" t="s">
        <v>20</v>
      </c>
      <c r="B124" s="80"/>
      <c r="C124" s="80" t="s">
        <v>13</v>
      </c>
      <c r="D124" s="80" t="s">
        <v>135</v>
      </c>
      <c r="E124" s="80" t="s">
        <v>21</v>
      </c>
      <c r="F124" s="80"/>
      <c r="G124" s="81">
        <v>376081.3</v>
      </c>
      <c r="H124" s="81">
        <v>367139.5</v>
      </c>
      <c r="I124" s="233">
        <v>97.6</v>
      </c>
    </row>
    <row r="125" spans="1:9" x14ac:dyDescent="0.25">
      <c r="A125" s="232" t="s">
        <v>98</v>
      </c>
      <c r="B125" s="80"/>
      <c r="C125" s="80" t="s">
        <v>13</v>
      </c>
      <c r="D125" s="80" t="s">
        <v>135</v>
      </c>
      <c r="E125" s="80" t="s">
        <v>99</v>
      </c>
      <c r="F125" s="80"/>
      <c r="G125" s="81">
        <v>9033.5</v>
      </c>
      <c r="H125" s="81">
        <v>8868.5</v>
      </c>
      <c r="I125" s="233">
        <v>98.2</v>
      </c>
    </row>
    <row r="126" spans="1:9" ht="27" x14ac:dyDescent="0.25">
      <c r="A126" s="232" t="s">
        <v>40</v>
      </c>
      <c r="B126" s="80"/>
      <c r="C126" s="80" t="s">
        <v>13</v>
      </c>
      <c r="D126" s="80" t="s">
        <v>135</v>
      </c>
      <c r="E126" s="80" t="s">
        <v>99</v>
      </c>
      <c r="F126" s="80" t="s">
        <v>41</v>
      </c>
      <c r="G126" s="81">
        <v>9033.5</v>
      </c>
      <c r="H126" s="81">
        <v>8868.5</v>
      </c>
      <c r="I126" s="233">
        <v>98.2</v>
      </c>
    </row>
    <row r="127" spans="1:9" ht="27" x14ac:dyDescent="0.25">
      <c r="A127" s="232" t="s">
        <v>42</v>
      </c>
      <c r="B127" s="80"/>
      <c r="C127" s="80" t="s">
        <v>13</v>
      </c>
      <c r="D127" s="80" t="s">
        <v>135</v>
      </c>
      <c r="E127" s="80" t="s">
        <v>99</v>
      </c>
      <c r="F127" s="80" t="s">
        <v>43</v>
      </c>
      <c r="G127" s="81">
        <v>9033.5</v>
      </c>
      <c r="H127" s="81">
        <v>8868.5</v>
      </c>
      <c r="I127" s="233">
        <v>98.2</v>
      </c>
    </row>
    <row r="128" spans="1:9" x14ac:dyDescent="0.25">
      <c r="A128" s="232" t="s">
        <v>155</v>
      </c>
      <c r="B128" s="80"/>
      <c r="C128" s="80" t="s">
        <v>13</v>
      </c>
      <c r="D128" s="80" t="s">
        <v>135</v>
      </c>
      <c r="E128" s="80" t="s">
        <v>156</v>
      </c>
      <c r="F128" s="80"/>
      <c r="G128" s="81">
        <v>954.8</v>
      </c>
      <c r="H128" s="81">
        <v>954.8</v>
      </c>
      <c r="I128" s="233">
        <v>100</v>
      </c>
    </row>
    <row r="129" spans="1:9" x14ac:dyDescent="0.25">
      <c r="A129" s="232" t="s">
        <v>100</v>
      </c>
      <c r="B129" s="80"/>
      <c r="C129" s="80" t="s">
        <v>13</v>
      </c>
      <c r="D129" s="80" t="s">
        <v>135</v>
      </c>
      <c r="E129" s="80" t="s">
        <v>156</v>
      </c>
      <c r="F129" s="80" t="s">
        <v>101</v>
      </c>
      <c r="G129" s="81">
        <v>954.8</v>
      </c>
      <c r="H129" s="81">
        <v>954.8</v>
      </c>
      <c r="I129" s="233">
        <v>100</v>
      </c>
    </row>
    <row r="130" spans="1:9" x14ac:dyDescent="0.25">
      <c r="A130" s="232" t="s">
        <v>102</v>
      </c>
      <c r="B130" s="80"/>
      <c r="C130" s="80" t="s">
        <v>13</v>
      </c>
      <c r="D130" s="80" t="s">
        <v>135</v>
      </c>
      <c r="E130" s="80" t="s">
        <v>156</v>
      </c>
      <c r="F130" s="80" t="s">
        <v>103</v>
      </c>
      <c r="G130" s="81">
        <v>954.8</v>
      </c>
      <c r="H130" s="81">
        <v>954.8</v>
      </c>
      <c r="I130" s="233">
        <v>100</v>
      </c>
    </row>
    <row r="131" spans="1:9" ht="40.5" x14ac:dyDescent="0.25">
      <c r="A131" s="232" t="s">
        <v>157</v>
      </c>
      <c r="B131" s="80"/>
      <c r="C131" s="80" t="s">
        <v>13</v>
      </c>
      <c r="D131" s="80" t="s">
        <v>135</v>
      </c>
      <c r="E131" s="80" t="s">
        <v>158</v>
      </c>
      <c r="F131" s="80"/>
      <c r="G131" s="81">
        <v>148110.1</v>
      </c>
      <c r="H131" s="81">
        <v>142907.9</v>
      </c>
      <c r="I131" s="233">
        <v>96.5</v>
      </c>
    </row>
    <row r="132" spans="1:9" ht="54" x14ac:dyDescent="0.25">
      <c r="A132" s="232" t="s">
        <v>24</v>
      </c>
      <c r="B132" s="80"/>
      <c r="C132" s="80" t="s">
        <v>13</v>
      </c>
      <c r="D132" s="80" t="s">
        <v>135</v>
      </c>
      <c r="E132" s="80" t="s">
        <v>158</v>
      </c>
      <c r="F132" s="80" t="s">
        <v>25</v>
      </c>
      <c r="G132" s="81">
        <v>142212.6</v>
      </c>
      <c r="H132" s="81">
        <v>137280.9</v>
      </c>
      <c r="I132" s="233">
        <v>96.5</v>
      </c>
    </row>
    <row r="133" spans="1:9" x14ac:dyDescent="0.25">
      <c r="A133" s="232" t="s">
        <v>142</v>
      </c>
      <c r="B133" s="80"/>
      <c r="C133" s="80" t="s">
        <v>13</v>
      </c>
      <c r="D133" s="80" t="s">
        <v>135</v>
      </c>
      <c r="E133" s="80" t="s">
        <v>158</v>
      </c>
      <c r="F133" s="80" t="s">
        <v>143</v>
      </c>
      <c r="G133" s="81">
        <v>142212.6</v>
      </c>
      <c r="H133" s="81">
        <v>137280.9</v>
      </c>
      <c r="I133" s="233">
        <v>96.5</v>
      </c>
    </row>
    <row r="134" spans="1:9" ht="27" x14ac:dyDescent="0.25">
      <c r="A134" s="232" t="s">
        <v>40</v>
      </c>
      <c r="B134" s="80"/>
      <c r="C134" s="80" t="s">
        <v>13</v>
      </c>
      <c r="D134" s="80" t="s">
        <v>135</v>
      </c>
      <c r="E134" s="80" t="s">
        <v>158</v>
      </c>
      <c r="F134" s="80" t="s">
        <v>41</v>
      </c>
      <c r="G134" s="81">
        <v>5895.9</v>
      </c>
      <c r="H134" s="81">
        <v>5625.4</v>
      </c>
      <c r="I134" s="233">
        <v>95.4</v>
      </c>
    </row>
    <row r="135" spans="1:9" ht="27" x14ac:dyDescent="0.25">
      <c r="A135" s="232" t="s">
        <v>42</v>
      </c>
      <c r="B135" s="80"/>
      <c r="C135" s="80" t="s">
        <v>13</v>
      </c>
      <c r="D135" s="80" t="s">
        <v>135</v>
      </c>
      <c r="E135" s="80" t="s">
        <v>158</v>
      </c>
      <c r="F135" s="80" t="s">
        <v>43</v>
      </c>
      <c r="G135" s="81">
        <v>5895.9</v>
      </c>
      <c r="H135" s="81">
        <v>5625.4</v>
      </c>
      <c r="I135" s="233">
        <v>95.4</v>
      </c>
    </row>
    <row r="136" spans="1:9" x14ac:dyDescent="0.25">
      <c r="A136" s="232" t="s">
        <v>100</v>
      </c>
      <c r="B136" s="80"/>
      <c r="C136" s="80" t="s">
        <v>13</v>
      </c>
      <c r="D136" s="80" t="s">
        <v>135</v>
      </c>
      <c r="E136" s="80" t="s">
        <v>158</v>
      </c>
      <c r="F136" s="80" t="s">
        <v>101</v>
      </c>
      <c r="G136" s="81">
        <v>1.6</v>
      </c>
      <c r="H136" s="81">
        <v>1.6</v>
      </c>
      <c r="I136" s="233">
        <v>100</v>
      </c>
    </row>
    <row r="137" spans="1:9" x14ac:dyDescent="0.25">
      <c r="A137" s="232" t="s">
        <v>102</v>
      </c>
      <c r="B137" s="80"/>
      <c r="C137" s="80" t="s">
        <v>13</v>
      </c>
      <c r="D137" s="80" t="s">
        <v>135</v>
      </c>
      <c r="E137" s="80" t="s">
        <v>158</v>
      </c>
      <c r="F137" s="80" t="s">
        <v>103</v>
      </c>
      <c r="G137" s="81">
        <v>1.6</v>
      </c>
      <c r="H137" s="81">
        <v>1.6</v>
      </c>
      <c r="I137" s="233">
        <v>100</v>
      </c>
    </row>
    <row r="138" spans="1:9" ht="54" x14ac:dyDescent="0.25">
      <c r="A138" s="232" t="s">
        <v>159</v>
      </c>
      <c r="B138" s="80"/>
      <c r="C138" s="80" t="s">
        <v>13</v>
      </c>
      <c r="D138" s="80" t="s">
        <v>135</v>
      </c>
      <c r="E138" s="80" t="s">
        <v>160</v>
      </c>
      <c r="F138" s="80"/>
      <c r="G138" s="81">
        <v>192138.3</v>
      </c>
      <c r="H138" s="81">
        <v>189449.7</v>
      </c>
      <c r="I138" s="233">
        <v>98.6</v>
      </c>
    </row>
    <row r="139" spans="1:9" ht="54" x14ac:dyDescent="0.25">
      <c r="A139" s="232" t="s">
        <v>24</v>
      </c>
      <c r="B139" s="80"/>
      <c r="C139" s="80" t="s">
        <v>13</v>
      </c>
      <c r="D139" s="80" t="s">
        <v>135</v>
      </c>
      <c r="E139" s="80" t="s">
        <v>160</v>
      </c>
      <c r="F139" s="80" t="s">
        <v>25</v>
      </c>
      <c r="G139" s="81">
        <v>174830.6</v>
      </c>
      <c r="H139" s="81">
        <v>172440.3</v>
      </c>
      <c r="I139" s="233">
        <v>98.6</v>
      </c>
    </row>
    <row r="140" spans="1:9" x14ac:dyDescent="0.25">
      <c r="A140" s="232" t="s">
        <v>142</v>
      </c>
      <c r="B140" s="80"/>
      <c r="C140" s="80" t="s">
        <v>13</v>
      </c>
      <c r="D140" s="80" t="s">
        <v>135</v>
      </c>
      <c r="E140" s="80" t="s">
        <v>160</v>
      </c>
      <c r="F140" s="80" t="s">
        <v>143</v>
      </c>
      <c r="G140" s="81">
        <v>174830.6</v>
      </c>
      <c r="H140" s="81">
        <v>172440.3</v>
      </c>
      <c r="I140" s="233">
        <v>98.6</v>
      </c>
    </row>
    <row r="141" spans="1:9" ht="27" x14ac:dyDescent="0.25">
      <c r="A141" s="232" t="s">
        <v>40</v>
      </c>
      <c r="B141" s="80"/>
      <c r="C141" s="80" t="s">
        <v>13</v>
      </c>
      <c r="D141" s="80" t="s">
        <v>135</v>
      </c>
      <c r="E141" s="80" t="s">
        <v>160</v>
      </c>
      <c r="F141" s="80" t="s">
        <v>41</v>
      </c>
      <c r="G141" s="81">
        <v>16456.5</v>
      </c>
      <c r="H141" s="81">
        <v>16158.2</v>
      </c>
      <c r="I141" s="233">
        <v>98.2</v>
      </c>
    </row>
    <row r="142" spans="1:9" ht="27" x14ac:dyDescent="0.25">
      <c r="A142" s="232" t="s">
        <v>42</v>
      </c>
      <c r="B142" s="80"/>
      <c r="C142" s="80" t="s">
        <v>13</v>
      </c>
      <c r="D142" s="80" t="s">
        <v>135</v>
      </c>
      <c r="E142" s="80" t="s">
        <v>160</v>
      </c>
      <c r="F142" s="80" t="s">
        <v>43</v>
      </c>
      <c r="G142" s="81">
        <v>16456.5</v>
      </c>
      <c r="H142" s="81">
        <v>16158.2</v>
      </c>
      <c r="I142" s="233">
        <v>98.2</v>
      </c>
    </row>
    <row r="143" spans="1:9" x14ac:dyDescent="0.25">
      <c r="A143" s="232" t="s">
        <v>114</v>
      </c>
      <c r="B143" s="80"/>
      <c r="C143" s="80" t="s">
        <v>13</v>
      </c>
      <c r="D143" s="80" t="s">
        <v>135</v>
      </c>
      <c r="E143" s="80" t="s">
        <v>160</v>
      </c>
      <c r="F143" s="80" t="s">
        <v>115</v>
      </c>
      <c r="G143" s="81">
        <v>448.1</v>
      </c>
      <c r="H143" s="81">
        <v>448.1</v>
      </c>
      <c r="I143" s="233">
        <v>100</v>
      </c>
    </row>
    <row r="144" spans="1:9" ht="27" x14ac:dyDescent="0.25">
      <c r="A144" s="232" t="s">
        <v>161</v>
      </c>
      <c r="B144" s="80"/>
      <c r="C144" s="80" t="s">
        <v>13</v>
      </c>
      <c r="D144" s="80" t="s">
        <v>135</v>
      </c>
      <c r="E144" s="80" t="s">
        <v>160</v>
      </c>
      <c r="F144" s="80" t="s">
        <v>162</v>
      </c>
      <c r="G144" s="81">
        <v>448.1</v>
      </c>
      <c r="H144" s="81">
        <v>448.1</v>
      </c>
      <c r="I144" s="233">
        <v>100</v>
      </c>
    </row>
    <row r="145" spans="1:9" x14ac:dyDescent="0.25">
      <c r="A145" s="232" t="s">
        <v>100</v>
      </c>
      <c r="B145" s="80"/>
      <c r="C145" s="80" t="s">
        <v>13</v>
      </c>
      <c r="D145" s="80" t="s">
        <v>135</v>
      </c>
      <c r="E145" s="80" t="s">
        <v>160</v>
      </c>
      <c r="F145" s="80" t="s">
        <v>101</v>
      </c>
      <c r="G145" s="81">
        <v>403.1</v>
      </c>
      <c r="H145" s="81">
        <v>403.1</v>
      </c>
      <c r="I145" s="233">
        <v>100</v>
      </c>
    </row>
    <row r="146" spans="1:9" x14ac:dyDescent="0.25">
      <c r="A146" s="232" t="s">
        <v>102</v>
      </c>
      <c r="B146" s="80"/>
      <c r="C146" s="80" t="s">
        <v>13</v>
      </c>
      <c r="D146" s="80" t="s">
        <v>135</v>
      </c>
      <c r="E146" s="80" t="s">
        <v>160</v>
      </c>
      <c r="F146" s="80" t="s">
        <v>103</v>
      </c>
      <c r="G146" s="81">
        <v>403.1</v>
      </c>
      <c r="H146" s="81">
        <v>403.1</v>
      </c>
      <c r="I146" s="233">
        <v>100</v>
      </c>
    </row>
    <row r="147" spans="1:9" ht="54" x14ac:dyDescent="0.25">
      <c r="A147" s="232" t="s">
        <v>163</v>
      </c>
      <c r="B147" s="80"/>
      <c r="C147" s="80" t="s">
        <v>13</v>
      </c>
      <c r="D147" s="80" t="s">
        <v>135</v>
      </c>
      <c r="E147" s="80" t="s">
        <v>164</v>
      </c>
      <c r="F147" s="80"/>
      <c r="G147" s="81">
        <v>25844.6</v>
      </c>
      <c r="H147" s="81">
        <v>24958.5</v>
      </c>
      <c r="I147" s="233">
        <v>96.6</v>
      </c>
    </row>
    <row r="148" spans="1:9" ht="54" x14ac:dyDescent="0.25">
      <c r="A148" s="232" t="s">
        <v>24</v>
      </c>
      <c r="B148" s="80"/>
      <c r="C148" s="80" t="s">
        <v>13</v>
      </c>
      <c r="D148" s="80" t="s">
        <v>135</v>
      </c>
      <c r="E148" s="80" t="s">
        <v>164</v>
      </c>
      <c r="F148" s="80" t="s">
        <v>25</v>
      </c>
      <c r="G148" s="81">
        <v>24427.4</v>
      </c>
      <c r="H148" s="81">
        <v>23948.3</v>
      </c>
      <c r="I148" s="233">
        <v>98</v>
      </c>
    </row>
    <row r="149" spans="1:9" x14ac:dyDescent="0.25">
      <c r="A149" s="232" t="s">
        <v>142</v>
      </c>
      <c r="B149" s="80"/>
      <c r="C149" s="80" t="s">
        <v>13</v>
      </c>
      <c r="D149" s="80" t="s">
        <v>135</v>
      </c>
      <c r="E149" s="80" t="s">
        <v>164</v>
      </c>
      <c r="F149" s="80" t="s">
        <v>143</v>
      </c>
      <c r="G149" s="81">
        <v>24427.4</v>
      </c>
      <c r="H149" s="81">
        <v>23948.3</v>
      </c>
      <c r="I149" s="233">
        <v>98</v>
      </c>
    </row>
    <row r="150" spans="1:9" ht="27" x14ac:dyDescent="0.25">
      <c r="A150" s="232" t="s">
        <v>40</v>
      </c>
      <c r="B150" s="80"/>
      <c r="C150" s="80" t="s">
        <v>13</v>
      </c>
      <c r="D150" s="80" t="s">
        <v>135</v>
      </c>
      <c r="E150" s="80" t="s">
        <v>164</v>
      </c>
      <c r="F150" s="80" t="s">
        <v>41</v>
      </c>
      <c r="G150" s="81">
        <v>1417.2</v>
      </c>
      <c r="H150" s="81">
        <v>1010.2</v>
      </c>
      <c r="I150" s="233">
        <v>71.3</v>
      </c>
    </row>
    <row r="151" spans="1:9" ht="27" x14ac:dyDescent="0.25">
      <c r="A151" s="232" t="s">
        <v>42</v>
      </c>
      <c r="B151" s="80"/>
      <c r="C151" s="80" t="s">
        <v>13</v>
      </c>
      <c r="D151" s="80" t="s">
        <v>135</v>
      </c>
      <c r="E151" s="80" t="s">
        <v>164</v>
      </c>
      <c r="F151" s="80" t="s">
        <v>43</v>
      </c>
      <c r="G151" s="81">
        <v>1417.2</v>
      </c>
      <c r="H151" s="81">
        <v>1010.2</v>
      </c>
      <c r="I151" s="233">
        <v>71.3</v>
      </c>
    </row>
    <row r="152" spans="1:9" ht="40.5" x14ac:dyDescent="0.25">
      <c r="A152" s="232" t="s">
        <v>165</v>
      </c>
      <c r="B152" s="80"/>
      <c r="C152" s="80" t="s">
        <v>13</v>
      </c>
      <c r="D152" s="80" t="s">
        <v>135</v>
      </c>
      <c r="E152" s="80" t="s">
        <v>166</v>
      </c>
      <c r="F152" s="80"/>
      <c r="G152" s="81">
        <v>255</v>
      </c>
      <c r="H152" s="81">
        <v>53</v>
      </c>
      <c r="I152" s="233">
        <v>20.8</v>
      </c>
    </row>
    <row r="153" spans="1:9" ht="54" x14ac:dyDescent="0.25">
      <c r="A153" s="232" t="s">
        <v>167</v>
      </c>
      <c r="B153" s="80"/>
      <c r="C153" s="80" t="s">
        <v>13</v>
      </c>
      <c r="D153" s="80" t="s">
        <v>135</v>
      </c>
      <c r="E153" s="80" t="s">
        <v>168</v>
      </c>
      <c r="F153" s="80"/>
      <c r="G153" s="81">
        <v>250</v>
      </c>
      <c r="H153" s="81">
        <v>53</v>
      </c>
      <c r="I153" s="233">
        <v>21.2</v>
      </c>
    </row>
    <row r="154" spans="1:9" ht="27" x14ac:dyDescent="0.25">
      <c r="A154" s="232" t="s">
        <v>169</v>
      </c>
      <c r="B154" s="80"/>
      <c r="C154" s="80" t="s">
        <v>13</v>
      </c>
      <c r="D154" s="80" t="s">
        <v>135</v>
      </c>
      <c r="E154" s="80" t="s">
        <v>170</v>
      </c>
      <c r="F154" s="80"/>
      <c r="G154" s="81">
        <v>250</v>
      </c>
      <c r="H154" s="81">
        <v>53</v>
      </c>
      <c r="I154" s="233">
        <v>21.2</v>
      </c>
    </row>
    <row r="155" spans="1:9" ht="54" x14ac:dyDescent="0.25">
      <c r="A155" s="232" t="s">
        <v>171</v>
      </c>
      <c r="B155" s="80"/>
      <c r="C155" s="80" t="s">
        <v>13</v>
      </c>
      <c r="D155" s="80" t="s">
        <v>135</v>
      </c>
      <c r="E155" s="80" t="s">
        <v>172</v>
      </c>
      <c r="F155" s="80"/>
      <c r="G155" s="81">
        <v>250</v>
      </c>
      <c r="H155" s="81">
        <v>53</v>
      </c>
      <c r="I155" s="233">
        <v>21.2</v>
      </c>
    </row>
    <row r="156" spans="1:9" ht="27" x14ac:dyDescent="0.25">
      <c r="A156" s="232" t="s">
        <v>40</v>
      </c>
      <c r="B156" s="80"/>
      <c r="C156" s="80" t="s">
        <v>13</v>
      </c>
      <c r="D156" s="80" t="s">
        <v>135</v>
      </c>
      <c r="E156" s="80" t="s">
        <v>172</v>
      </c>
      <c r="F156" s="80" t="s">
        <v>41</v>
      </c>
      <c r="G156" s="81">
        <v>250</v>
      </c>
      <c r="H156" s="81">
        <v>53</v>
      </c>
      <c r="I156" s="233">
        <v>21.2</v>
      </c>
    </row>
    <row r="157" spans="1:9" ht="27" x14ac:dyDescent="0.25">
      <c r="A157" s="232" t="s">
        <v>42</v>
      </c>
      <c r="B157" s="80"/>
      <c r="C157" s="80" t="s">
        <v>13</v>
      </c>
      <c r="D157" s="80" t="s">
        <v>135</v>
      </c>
      <c r="E157" s="80" t="s">
        <v>172</v>
      </c>
      <c r="F157" s="80" t="s">
        <v>43</v>
      </c>
      <c r="G157" s="81">
        <v>250</v>
      </c>
      <c r="H157" s="81">
        <v>53</v>
      </c>
      <c r="I157" s="233">
        <v>21.2</v>
      </c>
    </row>
    <row r="158" spans="1:9" x14ac:dyDescent="0.25">
      <c r="A158" s="232" t="s">
        <v>18</v>
      </c>
      <c r="B158" s="80"/>
      <c r="C158" s="80" t="s">
        <v>13</v>
      </c>
      <c r="D158" s="80" t="s">
        <v>135</v>
      </c>
      <c r="E158" s="80" t="s">
        <v>173</v>
      </c>
      <c r="F158" s="80"/>
      <c r="G158" s="81">
        <v>5</v>
      </c>
      <c r="H158" s="81">
        <v>0</v>
      </c>
      <c r="I158" s="233">
        <v>0</v>
      </c>
    </row>
    <row r="159" spans="1:9" ht="40.5" x14ac:dyDescent="0.25">
      <c r="A159" s="232" t="s">
        <v>174</v>
      </c>
      <c r="B159" s="80"/>
      <c r="C159" s="80" t="s">
        <v>13</v>
      </c>
      <c r="D159" s="80" t="s">
        <v>135</v>
      </c>
      <c r="E159" s="80" t="s">
        <v>175</v>
      </c>
      <c r="F159" s="80"/>
      <c r="G159" s="81">
        <v>5</v>
      </c>
      <c r="H159" s="81">
        <v>0</v>
      </c>
      <c r="I159" s="233">
        <v>0</v>
      </c>
    </row>
    <row r="160" spans="1:9" ht="40.5" x14ac:dyDescent="0.25">
      <c r="A160" s="232" t="s">
        <v>176</v>
      </c>
      <c r="B160" s="80"/>
      <c r="C160" s="80" t="s">
        <v>13</v>
      </c>
      <c r="D160" s="80" t="s">
        <v>135</v>
      </c>
      <c r="E160" s="80" t="s">
        <v>177</v>
      </c>
      <c r="F160" s="80"/>
      <c r="G160" s="81">
        <v>5</v>
      </c>
      <c r="H160" s="81">
        <v>0</v>
      </c>
      <c r="I160" s="233">
        <v>0</v>
      </c>
    </row>
    <row r="161" spans="1:9" ht="27" x14ac:dyDescent="0.25">
      <c r="A161" s="232" t="s">
        <v>40</v>
      </c>
      <c r="B161" s="80"/>
      <c r="C161" s="80" t="s">
        <v>13</v>
      </c>
      <c r="D161" s="80" t="s">
        <v>135</v>
      </c>
      <c r="E161" s="80" t="s">
        <v>177</v>
      </c>
      <c r="F161" s="80" t="s">
        <v>41</v>
      </c>
      <c r="G161" s="81">
        <v>5</v>
      </c>
      <c r="H161" s="81">
        <v>0</v>
      </c>
      <c r="I161" s="233">
        <v>0</v>
      </c>
    </row>
    <row r="162" spans="1:9" ht="27" x14ac:dyDescent="0.25">
      <c r="A162" s="232" t="s">
        <v>42</v>
      </c>
      <c r="B162" s="80"/>
      <c r="C162" s="80" t="s">
        <v>13</v>
      </c>
      <c r="D162" s="80" t="s">
        <v>135</v>
      </c>
      <c r="E162" s="80" t="s">
        <v>177</v>
      </c>
      <c r="F162" s="80" t="s">
        <v>43</v>
      </c>
      <c r="G162" s="81">
        <v>5</v>
      </c>
      <c r="H162" s="81">
        <v>0</v>
      </c>
      <c r="I162" s="233">
        <v>0</v>
      </c>
    </row>
    <row r="163" spans="1:9" ht="27" x14ac:dyDescent="0.25">
      <c r="A163" s="232" t="s">
        <v>178</v>
      </c>
      <c r="B163" s="80"/>
      <c r="C163" s="80" t="s">
        <v>13</v>
      </c>
      <c r="D163" s="80" t="s">
        <v>135</v>
      </c>
      <c r="E163" s="80" t="s">
        <v>179</v>
      </c>
      <c r="F163" s="80"/>
      <c r="G163" s="81">
        <v>233489.5</v>
      </c>
      <c r="H163" s="81">
        <v>233281.4</v>
      </c>
      <c r="I163" s="233">
        <v>99.9</v>
      </c>
    </row>
    <row r="164" spans="1:9" ht="67.5" x14ac:dyDescent="0.25">
      <c r="A164" s="232" t="s">
        <v>180</v>
      </c>
      <c r="B164" s="80"/>
      <c r="C164" s="80" t="s">
        <v>13</v>
      </c>
      <c r="D164" s="80" t="s">
        <v>135</v>
      </c>
      <c r="E164" s="80" t="s">
        <v>181</v>
      </c>
      <c r="F164" s="80"/>
      <c r="G164" s="81">
        <v>233489.5</v>
      </c>
      <c r="H164" s="81">
        <v>233281.4</v>
      </c>
      <c r="I164" s="233">
        <v>99.9</v>
      </c>
    </row>
    <row r="165" spans="1:9" ht="40.5" x14ac:dyDescent="0.25">
      <c r="A165" s="232" t="s">
        <v>182</v>
      </c>
      <c r="B165" s="80"/>
      <c r="C165" s="80" t="s">
        <v>13</v>
      </c>
      <c r="D165" s="80" t="s">
        <v>135</v>
      </c>
      <c r="E165" s="80" t="s">
        <v>183</v>
      </c>
      <c r="F165" s="80"/>
      <c r="G165" s="81">
        <v>231563.5</v>
      </c>
      <c r="H165" s="81">
        <v>231561.4</v>
      </c>
      <c r="I165" s="233">
        <v>100</v>
      </c>
    </row>
    <row r="166" spans="1:9" ht="81" x14ac:dyDescent="0.25">
      <c r="A166" s="232" t="s">
        <v>184</v>
      </c>
      <c r="B166" s="80"/>
      <c r="C166" s="80" t="s">
        <v>13</v>
      </c>
      <c r="D166" s="80" t="s">
        <v>135</v>
      </c>
      <c r="E166" s="80" t="s">
        <v>185</v>
      </c>
      <c r="F166" s="80"/>
      <c r="G166" s="81">
        <v>219724.5</v>
      </c>
      <c r="H166" s="81">
        <v>219724.5</v>
      </c>
      <c r="I166" s="233">
        <v>100</v>
      </c>
    </row>
    <row r="167" spans="1:9" ht="27" x14ac:dyDescent="0.25">
      <c r="A167" s="232" t="s">
        <v>148</v>
      </c>
      <c r="B167" s="80"/>
      <c r="C167" s="80" t="s">
        <v>13</v>
      </c>
      <c r="D167" s="80" t="s">
        <v>135</v>
      </c>
      <c r="E167" s="80" t="s">
        <v>185</v>
      </c>
      <c r="F167" s="80" t="s">
        <v>149</v>
      </c>
      <c r="G167" s="81">
        <v>219724.5</v>
      </c>
      <c r="H167" s="81">
        <v>219724.5</v>
      </c>
      <c r="I167" s="233">
        <v>100</v>
      </c>
    </row>
    <row r="168" spans="1:9" x14ac:dyDescent="0.25">
      <c r="A168" s="232" t="s">
        <v>150</v>
      </c>
      <c r="B168" s="80"/>
      <c r="C168" s="80" t="s">
        <v>13</v>
      </c>
      <c r="D168" s="80" t="s">
        <v>135</v>
      </c>
      <c r="E168" s="80" t="s">
        <v>185</v>
      </c>
      <c r="F168" s="80" t="s">
        <v>151</v>
      </c>
      <c r="G168" s="81">
        <v>219724.5</v>
      </c>
      <c r="H168" s="81">
        <v>219724.5</v>
      </c>
      <c r="I168" s="233">
        <v>100</v>
      </c>
    </row>
    <row r="169" spans="1:9" ht="81" x14ac:dyDescent="0.25">
      <c r="A169" s="232" t="s">
        <v>186</v>
      </c>
      <c r="B169" s="80"/>
      <c r="C169" s="80" t="s">
        <v>13</v>
      </c>
      <c r="D169" s="80" t="s">
        <v>135</v>
      </c>
      <c r="E169" s="80" t="s">
        <v>187</v>
      </c>
      <c r="F169" s="80"/>
      <c r="G169" s="81">
        <v>5738</v>
      </c>
      <c r="H169" s="81">
        <v>5738</v>
      </c>
      <c r="I169" s="233">
        <v>100</v>
      </c>
    </row>
    <row r="170" spans="1:9" ht="27" x14ac:dyDescent="0.25">
      <c r="A170" s="232" t="s">
        <v>148</v>
      </c>
      <c r="B170" s="80"/>
      <c r="C170" s="80" t="s">
        <v>13</v>
      </c>
      <c r="D170" s="80" t="s">
        <v>135</v>
      </c>
      <c r="E170" s="80" t="s">
        <v>187</v>
      </c>
      <c r="F170" s="80" t="s">
        <v>149</v>
      </c>
      <c r="G170" s="81">
        <v>5738</v>
      </c>
      <c r="H170" s="81">
        <v>5738</v>
      </c>
      <c r="I170" s="233">
        <v>100</v>
      </c>
    </row>
    <row r="171" spans="1:9" x14ac:dyDescent="0.25">
      <c r="A171" s="232" t="s">
        <v>150</v>
      </c>
      <c r="B171" s="80"/>
      <c r="C171" s="80" t="s">
        <v>13</v>
      </c>
      <c r="D171" s="80" t="s">
        <v>135</v>
      </c>
      <c r="E171" s="80" t="s">
        <v>187</v>
      </c>
      <c r="F171" s="80" t="s">
        <v>151</v>
      </c>
      <c r="G171" s="81">
        <v>5738</v>
      </c>
      <c r="H171" s="81">
        <v>5738</v>
      </c>
      <c r="I171" s="233">
        <v>100</v>
      </c>
    </row>
    <row r="172" spans="1:9" ht="162" x14ac:dyDescent="0.25">
      <c r="A172" s="232" t="s">
        <v>188</v>
      </c>
      <c r="B172" s="80"/>
      <c r="C172" s="80" t="s">
        <v>13</v>
      </c>
      <c r="D172" s="80" t="s">
        <v>135</v>
      </c>
      <c r="E172" s="80" t="s">
        <v>189</v>
      </c>
      <c r="F172" s="80"/>
      <c r="G172" s="81">
        <v>6101</v>
      </c>
      <c r="H172" s="81">
        <v>6098.8</v>
      </c>
      <c r="I172" s="233">
        <v>100</v>
      </c>
    </row>
    <row r="173" spans="1:9" ht="27" x14ac:dyDescent="0.25">
      <c r="A173" s="232" t="s">
        <v>148</v>
      </c>
      <c r="B173" s="80"/>
      <c r="C173" s="80" t="s">
        <v>13</v>
      </c>
      <c r="D173" s="80" t="s">
        <v>135</v>
      </c>
      <c r="E173" s="80" t="s">
        <v>189</v>
      </c>
      <c r="F173" s="80" t="s">
        <v>149</v>
      </c>
      <c r="G173" s="81">
        <v>6101</v>
      </c>
      <c r="H173" s="81">
        <v>6098.8</v>
      </c>
      <c r="I173" s="233">
        <v>100</v>
      </c>
    </row>
    <row r="174" spans="1:9" x14ac:dyDescent="0.25">
      <c r="A174" s="232" t="s">
        <v>150</v>
      </c>
      <c r="B174" s="80"/>
      <c r="C174" s="80" t="s">
        <v>13</v>
      </c>
      <c r="D174" s="80" t="s">
        <v>135</v>
      </c>
      <c r="E174" s="80" t="s">
        <v>189</v>
      </c>
      <c r="F174" s="80" t="s">
        <v>151</v>
      </c>
      <c r="G174" s="81">
        <v>6101</v>
      </c>
      <c r="H174" s="81">
        <v>6098.8</v>
      </c>
      <c r="I174" s="233">
        <v>100</v>
      </c>
    </row>
    <row r="175" spans="1:9" ht="54" x14ac:dyDescent="0.25">
      <c r="A175" s="232" t="s">
        <v>190</v>
      </c>
      <c r="B175" s="80"/>
      <c r="C175" s="80" t="s">
        <v>13</v>
      </c>
      <c r="D175" s="80" t="s">
        <v>135</v>
      </c>
      <c r="E175" s="80" t="s">
        <v>191</v>
      </c>
      <c r="F175" s="80"/>
      <c r="G175" s="81">
        <v>1926</v>
      </c>
      <c r="H175" s="81">
        <v>1720</v>
      </c>
      <c r="I175" s="233">
        <v>89.3</v>
      </c>
    </row>
    <row r="176" spans="1:9" ht="135" x14ac:dyDescent="0.25">
      <c r="A176" s="232" t="s">
        <v>192</v>
      </c>
      <c r="B176" s="80"/>
      <c r="C176" s="80" t="s">
        <v>13</v>
      </c>
      <c r="D176" s="80" t="s">
        <v>135</v>
      </c>
      <c r="E176" s="80" t="s">
        <v>193</v>
      </c>
      <c r="F176" s="80"/>
      <c r="G176" s="81">
        <v>1926</v>
      </c>
      <c r="H176" s="81">
        <v>1720</v>
      </c>
      <c r="I176" s="233">
        <v>89.3</v>
      </c>
    </row>
    <row r="177" spans="1:9" ht="27" x14ac:dyDescent="0.25">
      <c r="A177" s="232" t="s">
        <v>148</v>
      </c>
      <c r="B177" s="80"/>
      <c r="C177" s="80" t="s">
        <v>13</v>
      </c>
      <c r="D177" s="80" t="s">
        <v>135</v>
      </c>
      <c r="E177" s="80" t="s">
        <v>193</v>
      </c>
      <c r="F177" s="80" t="s">
        <v>149</v>
      </c>
      <c r="G177" s="81">
        <v>1926</v>
      </c>
      <c r="H177" s="81">
        <v>1720</v>
      </c>
      <c r="I177" s="233">
        <v>89.3</v>
      </c>
    </row>
    <row r="178" spans="1:9" x14ac:dyDescent="0.25">
      <c r="A178" s="232" t="s">
        <v>150</v>
      </c>
      <c r="B178" s="80"/>
      <c r="C178" s="80" t="s">
        <v>13</v>
      </c>
      <c r="D178" s="80" t="s">
        <v>135</v>
      </c>
      <c r="E178" s="80" t="s">
        <v>193</v>
      </c>
      <c r="F178" s="80" t="s">
        <v>151</v>
      </c>
      <c r="G178" s="81">
        <v>1926</v>
      </c>
      <c r="H178" s="81">
        <v>1720</v>
      </c>
      <c r="I178" s="233">
        <v>89.3</v>
      </c>
    </row>
    <row r="179" spans="1:9" ht="27" x14ac:dyDescent="0.25">
      <c r="A179" s="232" t="s">
        <v>104</v>
      </c>
      <c r="B179" s="80"/>
      <c r="C179" s="80" t="s">
        <v>13</v>
      </c>
      <c r="D179" s="80" t="s">
        <v>135</v>
      </c>
      <c r="E179" s="80" t="s">
        <v>105</v>
      </c>
      <c r="F179" s="80"/>
      <c r="G179" s="81">
        <v>1449.9</v>
      </c>
      <c r="H179" s="81">
        <v>1449.9</v>
      </c>
      <c r="I179" s="233">
        <v>100</v>
      </c>
    </row>
    <row r="180" spans="1:9" x14ac:dyDescent="0.25">
      <c r="A180" s="232" t="s">
        <v>18</v>
      </c>
      <c r="B180" s="80"/>
      <c r="C180" s="80" t="s">
        <v>13</v>
      </c>
      <c r="D180" s="80" t="s">
        <v>135</v>
      </c>
      <c r="E180" s="80" t="s">
        <v>194</v>
      </c>
      <c r="F180" s="80"/>
      <c r="G180" s="81">
        <v>1449.9</v>
      </c>
      <c r="H180" s="81">
        <v>1449.9</v>
      </c>
      <c r="I180" s="233">
        <v>100</v>
      </c>
    </row>
    <row r="181" spans="1:9" ht="27" x14ac:dyDescent="0.25">
      <c r="A181" s="232" t="s">
        <v>20</v>
      </c>
      <c r="B181" s="80"/>
      <c r="C181" s="80" t="s">
        <v>13</v>
      </c>
      <c r="D181" s="80" t="s">
        <v>135</v>
      </c>
      <c r="E181" s="80" t="s">
        <v>195</v>
      </c>
      <c r="F181" s="80"/>
      <c r="G181" s="81">
        <v>1449.9</v>
      </c>
      <c r="H181" s="81">
        <v>1449.9</v>
      </c>
      <c r="I181" s="233">
        <v>100</v>
      </c>
    </row>
    <row r="182" spans="1:9" ht="27" x14ac:dyDescent="0.25">
      <c r="A182" s="232" t="s">
        <v>153</v>
      </c>
      <c r="B182" s="80"/>
      <c r="C182" s="80" t="s">
        <v>13</v>
      </c>
      <c r="D182" s="80" t="s">
        <v>135</v>
      </c>
      <c r="E182" s="80" t="s">
        <v>196</v>
      </c>
      <c r="F182" s="80"/>
      <c r="G182" s="81">
        <v>499.9</v>
      </c>
      <c r="H182" s="81">
        <v>499.9</v>
      </c>
      <c r="I182" s="233">
        <v>100</v>
      </c>
    </row>
    <row r="183" spans="1:9" ht="27" x14ac:dyDescent="0.25">
      <c r="A183" s="232" t="s">
        <v>40</v>
      </c>
      <c r="B183" s="80"/>
      <c r="C183" s="80" t="s">
        <v>13</v>
      </c>
      <c r="D183" s="80" t="s">
        <v>135</v>
      </c>
      <c r="E183" s="80" t="s">
        <v>196</v>
      </c>
      <c r="F183" s="80" t="s">
        <v>41</v>
      </c>
      <c r="G183" s="81">
        <v>499.9</v>
      </c>
      <c r="H183" s="81">
        <v>499.9</v>
      </c>
      <c r="I183" s="233">
        <v>100</v>
      </c>
    </row>
    <row r="184" spans="1:9" ht="27" x14ac:dyDescent="0.25">
      <c r="A184" s="232" t="s">
        <v>42</v>
      </c>
      <c r="B184" s="80"/>
      <c r="C184" s="80" t="s">
        <v>13</v>
      </c>
      <c r="D184" s="80" t="s">
        <v>135</v>
      </c>
      <c r="E184" s="80" t="s">
        <v>196</v>
      </c>
      <c r="F184" s="80" t="s">
        <v>43</v>
      </c>
      <c r="G184" s="81">
        <v>499.9</v>
      </c>
      <c r="H184" s="81">
        <v>499.9</v>
      </c>
      <c r="I184" s="233">
        <v>100</v>
      </c>
    </row>
    <row r="185" spans="1:9" ht="40.5" x14ac:dyDescent="0.25">
      <c r="A185" s="232" t="s">
        <v>197</v>
      </c>
      <c r="B185" s="80"/>
      <c r="C185" s="80" t="s">
        <v>13</v>
      </c>
      <c r="D185" s="80" t="s">
        <v>135</v>
      </c>
      <c r="E185" s="80" t="s">
        <v>198</v>
      </c>
      <c r="F185" s="80"/>
      <c r="G185" s="81">
        <v>950</v>
      </c>
      <c r="H185" s="81">
        <v>950</v>
      </c>
      <c r="I185" s="233">
        <v>100</v>
      </c>
    </row>
    <row r="186" spans="1:9" ht="27" x14ac:dyDescent="0.25">
      <c r="A186" s="232" t="s">
        <v>148</v>
      </c>
      <c r="B186" s="80"/>
      <c r="C186" s="80" t="s">
        <v>13</v>
      </c>
      <c r="D186" s="80" t="s">
        <v>135</v>
      </c>
      <c r="E186" s="80" t="s">
        <v>198</v>
      </c>
      <c r="F186" s="80" t="s">
        <v>149</v>
      </c>
      <c r="G186" s="81">
        <v>950</v>
      </c>
      <c r="H186" s="81">
        <v>950</v>
      </c>
      <c r="I186" s="233">
        <v>100</v>
      </c>
    </row>
    <row r="187" spans="1:9" x14ac:dyDescent="0.25">
      <c r="A187" s="232" t="s">
        <v>150</v>
      </c>
      <c r="B187" s="80"/>
      <c r="C187" s="80" t="s">
        <v>13</v>
      </c>
      <c r="D187" s="80" t="s">
        <v>135</v>
      </c>
      <c r="E187" s="80" t="s">
        <v>198</v>
      </c>
      <c r="F187" s="80" t="s">
        <v>151</v>
      </c>
      <c r="G187" s="81">
        <v>950</v>
      </c>
      <c r="H187" s="81">
        <v>950</v>
      </c>
      <c r="I187" s="233">
        <v>100</v>
      </c>
    </row>
    <row r="188" spans="1:9" x14ac:dyDescent="0.25">
      <c r="A188" s="232" t="s">
        <v>28</v>
      </c>
      <c r="B188" s="80"/>
      <c r="C188" s="80" t="s">
        <v>13</v>
      </c>
      <c r="D188" s="80" t="s">
        <v>135</v>
      </c>
      <c r="E188" s="80" t="s">
        <v>29</v>
      </c>
      <c r="F188" s="80"/>
      <c r="G188" s="81">
        <v>76183.7</v>
      </c>
      <c r="H188" s="81">
        <v>75602.899999999994</v>
      </c>
      <c r="I188" s="233">
        <v>99.2</v>
      </c>
    </row>
    <row r="189" spans="1:9" x14ac:dyDescent="0.25">
      <c r="A189" s="232" t="s">
        <v>128</v>
      </c>
      <c r="B189" s="80"/>
      <c r="C189" s="80" t="s">
        <v>13</v>
      </c>
      <c r="D189" s="80" t="s">
        <v>135</v>
      </c>
      <c r="E189" s="80" t="s">
        <v>129</v>
      </c>
      <c r="F189" s="80"/>
      <c r="G189" s="81">
        <v>7193.1</v>
      </c>
      <c r="H189" s="81">
        <v>6989.1</v>
      </c>
      <c r="I189" s="233">
        <v>97.2</v>
      </c>
    </row>
    <row r="190" spans="1:9" ht="27" x14ac:dyDescent="0.25">
      <c r="A190" s="232" t="s">
        <v>40</v>
      </c>
      <c r="B190" s="80"/>
      <c r="C190" s="80" t="s">
        <v>13</v>
      </c>
      <c r="D190" s="80" t="s">
        <v>135</v>
      </c>
      <c r="E190" s="80" t="s">
        <v>129</v>
      </c>
      <c r="F190" s="80" t="s">
        <v>41</v>
      </c>
      <c r="G190" s="81">
        <v>2388.5</v>
      </c>
      <c r="H190" s="81">
        <v>2184.5</v>
      </c>
      <c r="I190" s="233">
        <v>91.5</v>
      </c>
    </row>
    <row r="191" spans="1:9" ht="27" x14ac:dyDescent="0.25">
      <c r="A191" s="232" t="s">
        <v>42</v>
      </c>
      <c r="B191" s="80"/>
      <c r="C191" s="80" t="s">
        <v>13</v>
      </c>
      <c r="D191" s="80" t="s">
        <v>135</v>
      </c>
      <c r="E191" s="80" t="s">
        <v>129</v>
      </c>
      <c r="F191" s="80" t="s">
        <v>43</v>
      </c>
      <c r="G191" s="81">
        <v>2388.5</v>
      </c>
      <c r="H191" s="81">
        <v>2184.5</v>
      </c>
      <c r="I191" s="233">
        <v>91.5</v>
      </c>
    </row>
    <row r="192" spans="1:9" x14ac:dyDescent="0.25">
      <c r="A192" s="232" t="s">
        <v>100</v>
      </c>
      <c r="B192" s="80"/>
      <c r="C192" s="80" t="s">
        <v>13</v>
      </c>
      <c r="D192" s="80" t="s">
        <v>135</v>
      </c>
      <c r="E192" s="80" t="s">
        <v>129</v>
      </c>
      <c r="F192" s="80" t="s">
        <v>101</v>
      </c>
      <c r="G192" s="81">
        <v>4804.6000000000004</v>
      </c>
      <c r="H192" s="81">
        <v>4804.6000000000004</v>
      </c>
      <c r="I192" s="233">
        <v>100</v>
      </c>
    </row>
    <row r="193" spans="1:12" ht="40.5" x14ac:dyDescent="0.25">
      <c r="A193" s="232" t="s">
        <v>199</v>
      </c>
      <c r="B193" s="80"/>
      <c r="C193" s="80" t="s">
        <v>13</v>
      </c>
      <c r="D193" s="80" t="s">
        <v>135</v>
      </c>
      <c r="E193" s="80" t="s">
        <v>129</v>
      </c>
      <c r="F193" s="80" t="s">
        <v>200</v>
      </c>
      <c r="G193" s="81">
        <v>584</v>
      </c>
      <c r="H193" s="81">
        <v>584</v>
      </c>
      <c r="I193" s="233">
        <v>100</v>
      </c>
    </row>
    <row r="194" spans="1:12" x14ac:dyDescent="0.25">
      <c r="A194" s="232" t="s">
        <v>201</v>
      </c>
      <c r="B194" s="80"/>
      <c r="C194" s="80" t="s">
        <v>13</v>
      </c>
      <c r="D194" s="80" t="s">
        <v>135</v>
      </c>
      <c r="E194" s="80" t="s">
        <v>129</v>
      </c>
      <c r="F194" s="80" t="s">
        <v>202</v>
      </c>
      <c r="G194" s="81">
        <v>4220.7</v>
      </c>
      <c r="H194" s="81">
        <v>4220.7</v>
      </c>
      <c r="I194" s="233">
        <v>100</v>
      </c>
    </row>
    <row r="195" spans="1:12" x14ac:dyDescent="0.25">
      <c r="A195" s="232" t="s">
        <v>203</v>
      </c>
      <c r="B195" s="80"/>
      <c r="C195" s="80" t="s">
        <v>13</v>
      </c>
      <c r="D195" s="80" t="s">
        <v>135</v>
      </c>
      <c r="E195" s="80" t="s">
        <v>204</v>
      </c>
      <c r="F195" s="80"/>
      <c r="G195" s="81">
        <v>17830.8</v>
      </c>
      <c r="H195" s="81">
        <v>17830.8</v>
      </c>
      <c r="I195" s="233">
        <v>100</v>
      </c>
    </row>
    <row r="196" spans="1:12" x14ac:dyDescent="0.25">
      <c r="A196" s="232" t="s">
        <v>100</v>
      </c>
      <c r="B196" s="80"/>
      <c r="C196" s="80" t="s">
        <v>13</v>
      </c>
      <c r="D196" s="80" t="s">
        <v>135</v>
      </c>
      <c r="E196" s="80" t="s">
        <v>204</v>
      </c>
      <c r="F196" s="80" t="s">
        <v>101</v>
      </c>
      <c r="G196" s="81">
        <v>17830.8</v>
      </c>
      <c r="H196" s="81">
        <v>17830.8</v>
      </c>
      <c r="I196" s="233">
        <v>100</v>
      </c>
    </row>
    <row r="197" spans="1:12" x14ac:dyDescent="0.25">
      <c r="A197" s="232" t="s">
        <v>201</v>
      </c>
      <c r="B197" s="80"/>
      <c r="C197" s="80" t="s">
        <v>13</v>
      </c>
      <c r="D197" s="80" t="s">
        <v>135</v>
      </c>
      <c r="E197" s="80" t="s">
        <v>204</v>
      </c>
      <c r="F197" s="80" t="s">
        <v>202</v>
      </c>
      <c r="G197" s="81">
        <v>17830.8</v>
      </c>
      <c r="H197" s="81">
        <v>17830.8</v>
      </c>
      <c r="I197" s="233">
        <v>100</v>
      </c>
    </row>
    <row r="198" spans="1:12" ht="27" x14ac:dyDescent="0.25">
      <c r="A198" s="232" t="s">
        <v>112</v>
      </c>
      <c r="B198" s="80"/>
      <c r="C198" s="80" t="s">
        <v>13</v>
      </c>
      <c r="D198" s="80" t="s">
        <v>135</v>
      </c>
      <c r="E198" s="80" t="s">
        <v>113</v>
      </c>
      <c r="F198" s="80"/>
      <c r="G198" s="81">
        <v>715.7</v>
      </c>
      <c r="H198" s="81">
        <v>338.9</v>
      </c>
      <c r="I198" s="233">
        <v>47.4</v>
      </c>
    </row>
    <row r="199" spans="1:12" ht="27" x14ac:dyDescent="0.25">
      <c r="A199" s="232" t="s">
        <v>40</v>
      </c>
      <c r="B199" s="80"/>
      <c r="C199" s="80" t="s">
        <v>13</v>
      </c>
      <c r="D199" s="80" t="s">
        <v>135</v>
      </c>
      <c r="E199" s="80" t="s">
        <v>113</v>
      </c>
      <c r="F199" s="80" t="s">
        <v>41</v>
      </c>
      <c r="G199" s="81">
        <v>300</v>
      </c>
      <c r="H199" s="81">
        <v>48.5</v>
      </c>
      <c r="I199" s="233">
        <v>16.2</v>
      </c>
    </row>
    <row r="200" spans="1:12" ht="27" x14ac:dyDescent="0.25">
      <c r="A200" s="232" t="s">
        <v>42</v>
      </c>
      <c r="B200" s="80"/>
      <c r="C200" s="80" t="s">
        <v>13</v>
      </c>
      <c r="D200" s="80" t="s">
        <v>135</v>
      </c>
      <c r="E200" s="80" t="s">
        <v>113</v>
      </c>
      <c r="F200" s="80" t="s">
        <v>43</v>
      </c>
      <c r="G200" s="81">
        <v>300</v>
      </c>
      <c r="H200" s="81">
        <v>48.5</v>
      </c>
      <c r="I200" s="233">
        <v>16.2</v>
      </c>
    </row>
    <row r="201" spans="1:12" x14ac:dyDescent="0.25">
      <c r="A201" s="232" t="s">
        <v>100</v>
      </c>
      <c r="B201" s="80"/>
      <c r="C201" s="80" t="s">
        <v>13</v>
      </c>
      <c r="D201" s="80" t="s">
        <v>135</v>
      </c>
      <c r="E201" s="80" t="s">
        <v>113</v>
      </c>
      <c r="F201" s="80" t="s">
        <v>101</v>
      </c>
      <c r="G201" s="81">
        <v>415.7</v>
      </c>
      <c r="H201" s="81">
        <v>290.39999999999998</v>
      </c>
      <c r="I201" s="233">
        <v>69.900000000000006</v>
      </c>
    </row>
    <row r="202" spans="1:12" x14ac:dyDescent="0.25">
      <c r="A202" s="232" t="s">
        <v>102</v>
      </c>
      <c r="B202" s="80"/>
      <c r="C202" s="80" t="s">
        <v>13</v>
      </c>
      <c r="D202" s="80" t="s">
        <v>135</v>
      </c>
      <c r="E202" s="80" t="s">
        <v>113</v>
      </c>
      <c r="F202" s="80" t="s">
        <v>103</v>
      </c>
      <c r="G202" s="81">
        <v>415.7</v>
      </c>
      <c r="H202" s="81">
        <v>290.39999999999998</v>
      </c>
      <c r="I202" s="233">
        <v>69.900000000000006</v>
      </c>
    </row>
    <row r="203" spans="1:12" x14ac:dyDescent="0.25">
      <c r="A203" s="232" t="s">
        <v>205</v>
      </c>
      <c r="B203" s="80"/>
      <c r="C203" s="80" t="s">
        <v>13</v>
      </c>
      <c r="D203" s="80" t="s">
        <v>135</v>
      </c>
      <c r="E203" s="80" t="s">
        <v>206</v>
      </c>
      <c r="F203" s="80"/>
      <c r="G203" s="81">
        <v>50444</v>
      </c>
      <c r="H203" s="81">
        <v>50444</v>
      </c>
      <c r="I203" s="233">
        <v>100</v>
      </c>
    </row>
    <row r="204" spans="1:12" x14ac:dyDescent="0.25">
      <c r="A204" s="232" t="s">
        <v>114</v>
      </c>
      <c r="B204" s="80"/>
      <c r="C204" s="80" t="s">
        <v>13</v>
      </c>
      <c r="D204" s="80" t="s">
        <v>135</v>
      </c>
      <c r="E204" s="80" t="s">
        <v>206</v>
      </c>
      <c r="F204" s="80" t="s">
        <v>115</v>
      </c>
      <c r="G204" s="81">
        <v>25444</v>
      </c>
      <c r="H204" s="81">
        <v>25444</v>
      </c>
      <c r="I204" s="233">
        <v>100</v>
      </c>
    </row>
    <row r="205" spans="1:12" x14ac:dyDescent="0.25">
      <c r="A205" s="232" t="s">
        <v>207</v>
      </c>
      <c r="B205" s="80"/>
      <c r="C205" s="80" t="s">
        <v>13</v>
      </c>
      <c r="D205" s="80" t="s">
        <v>135</v>
      </c>
      <c r="E205" s="80" t="s">
        <v>206</v>
      </c>
      <c r="F205" s="80" t="s">
        <v>208</v>
      </c>
      <c r="G205" s="81">
        <v>25444</v>
      </c>
      <c r="H205" s="81">
        <v>25444</v>
      </c>
      <c r="I205" s="233">
        <v>100</v>
      </c>
    </row>
    <row r="206" spans="1:12" ht="27" x14ac:dyDescent="0.25">
      <c r="A206" s="232" t="s">
        <v>148</v>
      </c>
      <c r="B206" s="80"/>
      <c r="C206" s="80" t="s">
        <v>13</v>
      </c>
      <c r="D206" s="80" t="s">
        <v>135</v>
      </c>
      <c r="E206" s="80" t="s">
        <v>206</v>
      </c>
      <c r="F206" s="80" t="s">
        <v>149</v>
      </c>
      <c r="G206" s="81">
        <v>25000</v>
      </c>
      <c r="H206" s="81">
        <v>25000</v>
      </c>
      <c r="I206" s="233">
        <v>100</v>
      </c>
    </row>
    <row r="207" spans="1:12" ht="27" x14ac:dyDescent="0.25">
      <c r="A207" s="232" t="s">
        <v>209</v>
      </c>
      <c r="B207" s="80"/>
      <c r="C207" s="80" t="s">
        <v>13</v>
      </c>
      <c r="D207" s="80" t="s">
        <v>135</v>
      </c>
      <c r="E207" s="80" t="s">
        <v>206</v>
      </c>
      <c r="F207" s="80" t="s">
        <v>210</v>
      </c>
      <c r="G207" s="81">
        <v>25000</v>
      </c>
      <c r="H207" s="81">
        <v>25000</v>
      </c>
      <c r="I207" s="233">
        <v>100</v>
      </c>
    </row>
    <row r="208" spans="1:12" ht="27" x14ac:dyDescent="0.25">
      <c r="A208" s="228" t="s">
        <v>211</v>
      </c>
      <c r="B208" s="75"/>
      <c r="C208" s="75" t="s">
        <v>33</v>
      </c>
      <c r="D208" s="75"/>
      <c r="E208" s="75"/>
      <c r="F208" s="75"/>
      <c r="G208" s="77">
        <v>93960.7</v>
      </c>
      <c r="H208" s="77">
        <v>93380.3</v>
      </c>
      <c r="I208" s="229">
        <v>99.4</v>
      </c>
      <c r="K208" s="74"/>
      <c r="L208" s="74"/>
    </row>
    <row r="209" spans="1:9" ht="40.5" x14ac:dyDescent="0.25">
      <c r="A209" s="230" t="s">
        <v>212</v>
      </c>
      <c r="B209" s="78"/>
      <c r="C209" s="78" t="s">
        <v>33</v>
      </c>
      <c r="D209" s="78" t="s">
        <v>213</v>
      </c>
      <c r="E209" s="78"/>
      <c r="F209" s="78"/>
      <c r="G209" s="79">
        <v>47110.6</v>
      </c>
      <c r="H209" s="79">
        <v>47075.7</v>
      </c>
      <c r="I209" s="231">
        <v>99.9</v>
      </c>
    </row>
    <row r="210" spans="1:9" ht="27" x14ac:dyDescent="0.25">
      <c r="A210" s="232" t="s">
        <v>214</v>
      </c>
      <c r="B210" s="80"/>
      <c r="C210" s="80" t="s">
        <v>33</v>
      </c>
      <c r="D210" s="80" t="s">
        <v>213</v>
      </c>
      <c r="E210" s="80" t="s">
        <v>215</v>
      </c>
      <c r="F210" s="80"/>
      <c r="G210" s="81">
        <v>47110.6</v>
      </c>
      <c r="H210" s="81">
        <v>47075.7</v>
      </c>
      <c r="I210" s="233">
        <v>99.9</v>
      </c>
    </row>
    <row r="211" spans="1:9" ht="54" x14ac:dyDescent="0.25">
      <c r="A211" s="232" t="s">
        <v>216</v>
      </c>
      <c r="B211" s="80"/>
      <c r="C211" s="80" t="s">
        <v>33</v>
      </c>
      <c r="D211" s="80" t="s">
        <v>213</v>
      </c>
      <c r="E211" s="80" t="s">
        <v>217</v>
      </c>
      <c r="F211" s="80"/>
      <c r="G211" s="81">
        <v>5513.3</v>
      </c>
      <c r="H211" s="81">
        <v>5513.3</v>
      </c>
      <c r="I211" s="233">
        <v>100</v>
      </c>
    </row>
    <row r="212" spans="1:9" ht="54" x14ac:dyDescent="0.25">
      <c r="A212" s="232" t="s">
        <v>218</v>
      </c>
      <c r="B212" s="80"/>
      <c r="C212" s="80" t="s">
        <v>33</v>
      </c>
      <c r="D212" s="80" t="s">
        <v>213</v>
      </c>
      <c r="E212" s="80" t="s">
        <v>219</v>
      </c>
      <c r="F212" s="80"/>
      <c r="G212" s="81">
        <v>5513.3</v>
      </c>
      <c r="H212" s="81">
        <v>5513.3</v>
      </c>
      <c r="I212" s="233">
        <v>100</v>
      </c>
    </row>
    <row r="213" spans="1:9" ht="27" x14ac:dyDescent="0.25">
      <c r="A213" s="232" t="s">
        <v>220</v>
      </c>
      <c r="B213" s="80"/>
      <c r="C213" s="80" t="s">
        <v>33</v>
      </c>
      <c r="D213" s="80" t="s">
        <v>213</v>
      </c>
      <c r="E213" s="80" t="s">
        <v>221</v>
      </c>
      <c r="F213" s="80"/>
      <c r="G213" s="81">
        <v>3137</v>
      </c>
      <c r="H213" s="81">
        <v>3137</v>
      </c>
      <c r="I213" s="233">
        <v>100</v>
      </c>
    </row>
    <row r="214" spans="1:9" ht="27" x14ac:dyDescent="0.25">
      <c r="A214" s="232" t="s">
        <v>40</v>
      </c>
      <c r="B214" s="80"/>
      <c r="C214" s="80" t="s">
        <v>33</v>
      </c>
      <c r="D214" s="80" t="s">
        <v>213</v>
      </c>
      <c r="E214" s="80" t="s">
        <v>221</v>
      </c>
      <c r="F214" s="80" t="s">
        <v>41</v>
      </c>
      <c r="G214" s="81">
        <v>3137</v>
      </c>
      <c r="H214" s="81">
        <v>3137</v>
      </c>
      <c r="I214" s="233">
        <v>100</v>
      </c>
    </row>
    <row r="215" spans="1:9" ht="27" x14ac:dyDescent="0.25">
      <c r="A215" s="232" t="s">
        <v>42</v>
      </c>
      <c r="B215" s="80"/>
      <c r="C215" s="80" t="s">
        <v>33</v>
      </c>
      <c r="D215" s="80" t="s">
        <v>213</v>
      </c>
      <c r="E215" s="80" t="s">
        <v>221</v>
      </c>
      <c r="F215" s="80" t="s">
        <v>43</v>
      </c>
      <c r="G215" s="81">
        <v>3137</v>
      </c>
      <c r="H215" s="81">
        <v>3137</v>
      </c>
      <c r="I215" s="233">
        <v>100</v>
      </c>
    </row>
    <row r="216" spans="1:9" ht="40.5" x14ac:dyDescent="0.25">
      <c r="A216" s="232" t="s">
        <v>222</v>
      </c>
      <c r="B216" s="80"/>
      <c r="C216" s="80" t="s">
        <v>33</v>
      </c>
      <c r="D216" s="80" t="s">
        <v>213</v>
      </c>
      <c r="E216" s="80" t="s">
        <v>223</v>
      </c>
      <c r="F216" s="80"/>
      <c r="G216" s="81">
        <v>2376.3000000000002</v>
      </c>
      <c r="H216" s="81">
        <v>2376.3000000000002</v>
      </c>
      <c r="I216" s="233">
        <v>100</v>
      </c>
    </row>
    <row r="217" spans="1:9" ht="27" x14ac:dyDescent="0.25">
      <c r="A217" s="232" t="s">
        <v>148</v>
      </c>
      <c r="B217" s="80"/>
      <c r="C217" s="80" t="s">
        <v>33</v>
      </c>
      <c r="D217" s="80" t="s">
        <v>213</v>
      </c>
      <c r="E217" s="80" t="s">
        <v>223</v>
      </c>
      <c r="F217" s="80" t="s">
        <v>149</v>
      </c>
      <c r="G217" s="81">
        <v>2376.3000000000002</v>
      </c>
      <c r="H217" s="81">
        <v>2376.3000000000002</v>
      </c>
      <c r="I217" s="233">
        <v>100</v>
      </c>
    </row>
    <row r="218" spans="1:9" x14ac:dyDescent="0.25">
      <c r="A218" s="232" t="s">
        <v>150</v>
      </c>
      <c r="B218" s="80"/>
      <c r="C218" s="80" t="s">
        <v>33</v>
      </c>
      <c r="D218" s="80" t="s">
        <v>213</v>
      </c>
      <c r="E218" s="80" t="s">
        <v>223</v>
      </c>
      <c r="F218" s="80" t="s">
        <v>151</v>
      </c>
      <c r="G218" s="81">
        <v>2376.3000000000002</v>
      </c>
      <c r="H218" s="81">
        <v>2376.3000000000002</v>
      </c>
      <c r="I218" s="233">
        <v>100</v>
      </c>
    </row>
    <row r="219" spans="1:9" ht="40.5" x14ac:dyDescent="0.25">
      <c r="A219" s="232" t="s">
        <v>224</v>
      </c>
      <c r="B219" s="80"/>
      <c r="C219" s="80" t="s">
        <v>33</v>
      </c>
      <c r="D219" s="80" t="s">
        <v>213</v>
      </c>
      <c r="E219" s="80" t="s">
        <v>225</v>
      </c>
      <c r="F219" s="80"/>
      <c r="G219" s="81">
        <v>1076</v>
      </c>
      <c r="H219" s="81">
        <v>1076</v>
      </c>
      <c r="I219" s="233">
        <v>100</v>
      </c>
    </row>
    <row r="220" spans="1:9" ht="94.5" x14ac:dyDescent="0.25">
      <c r="A220" s="232" t="s">
        <v>226</v>
      </c>
      <c r="B220" s="80"/>
      <c r="C220" s="80" t="s">
        <v>33</v>
      </c>
      <c r="D220" s="80" t="s">
        <v>213</v>
      </c>
      <c r="E220" s="80" t="s">
        <v>227</v>
      </c>
      <c r="F220" s="80"/>
      <c r="G220" s="81">
        <v>1076</v>
      </c>
      <c r="H220" s="81">
        <v>1076</v>
      </c>
      <c r="I220" s="233">
        <v>100</v>
      </c>
    </row>
    <row r="221" spans="1:9" ht="40.5" x14ac:dyDescent="0.25">
      <c r="A221" s="232" t="s">
        <v>228</v>
      </c>
      <c r="B221" s="80"/>
      <c r="C221" s="80" t="s">
        <v>33</v>
      </c>
      <c r="D221" s="80" t="s">
        <v>213</v>
      </c>
      <c r="E221" s="80" t="s">
        <v>229</v>
      </c>
      <c r="F221" s="80"/>
      <c r="G221" s="81">
        <v>1076</v>
      </c>
      <c r="H221" s="81">
        <v>1076</v>
      </c>
      <c r="I221" s="233">
        <v>100</v>
      </c>
    </row>
    <row r="222" spans="1:9" ht="27" x14ac:dyDescent="0.25">
      <c r="A222" s="232" t="s">
        <v>40</v>
      </c>
      <c r="B222" s="80"/>
      <c r="C222" s="80" t="s">
        <v>33</v>
      </c>
      <c r="D222" s="80" t="s">
        <v>213</v>
      </c>
      <c r="E222" s="80" t="s">
        <v>229</v>
      </c>
      <c r="F222" s="80" t="s">
        <v>41</v>
      </c>
      <c r="G222" s="81">
        <v>1076</v>
      </c>
      <c r="H222" s="81">
        <v>1076</v>
      </c>
      <c r="I222" s="233">
        <v>100</v>
      </c>
    </row>
    <row r="223" spans="1:9" ht="27" x14ac:dyDescent="0.25">
      <c r="A223" s="232" t="s">
        <v>42</v>
      </c>
      <c r="B223" s="80"/>
      <c r="C223" s="80" t="s">
        <v>33</v>
      </c>
      <c r="D223" s="80" t="s">
        <v>213</v>
      </c>
      <c r="E223" s="80" t="s">
        <v>229</v>
      </c>
      <c r="F223" s="80" t="s">
        <v>43</v>
      </c>
      <c r="G223" s="81">
        <v>1076</v>
      </c>
      <c r="H223" s="81">
        <v>1076</v>
      </c>
      <c r="I223" s="233">
        <v>100</v>
      </c>
    </row>
    <row r="224" spans="1:9" ht="40.5" x14ac:dyDescent="0.25">
      <c r="A224" s="232" t="s">
        <v>230</v>
      </c>
      <c r="B224" s="80"/>
      <c r="C224" s="80" t="s">
        <v>33</v>
      </c>
      <c r="D224" s="80" t="s">
        <v>213</v>
      </c>
      <c r="E224" s="80" t="s">
        <v>231</v>
      </c>
      <c r="F224" s="80"/>
      <c r="G224" s="81">
        <v>1833.5</v>
      </c>
      <c r="H224" s="81">
        <v>1833.5</v>
      </c>
      <c r="I224" s="233">
        <v>100</v>
      </c>
    </row>
    <row r="225" spans="1:9" ht="27" x14ac:dyDescent="0.25">
      <c r="A225" s="232" t="s">
        <v>232</v>
      </c>
      <c r="B225" s="80"/>
      <c r="C225" s="80" t="s">
        <v>33</v>
      </c>
      <c r="D225" s="80" t="s">
        <v>213</v>
      </c>
      <c r="E225" s="80" t="s">
        <v>233</v>
      </c>
      <c r="F225" s="80"/>
      <c r="G225" s="81">
        <v>1833.5</v>
      </c>
      <c r="H225" s="81">
        <v>1833.5</v>
      </c>
      <c r="I225" s="233">
        <v>100</v>
      </c>
    </row>
    <row r="226" spans="1:9" ht="40.5" x14ac:dyDescent="0.25">
      <c r="A226" s="232" t="s">
        <v>234</v>
      </c>
      <c r="B226" s="80"/>
      <c r="C226" s="80" t="s">
        <v>33</v>
      </c>
      <c r="D226" s="80" t="s">
        <v>213</v>
      </c>
      <c r="E226" s="80" t="s">
        <v>235</v>
      </c>
      <c r="F226" s="80"/>
      <c r="G226" s="81">
        <v>879</v>
      </c>
      <c r="H226" s="81">
        <v>879</v>
      </c>
      <c r="I226" s="233">
        <v>100</v>
      </c>
    </row>
    <row r="227" spans="1:9" ht="27" x14ac:dyDescent="0.25">
      <c r="A227" s="232" t="s">
        <v>40</v>
      </c>
      <c r="B227" s="80"/>
      <c r="C227" s="80" t="s">
        <v>33</v>
      </c>
      <c r="D227" s="80" t="s">
        <v>213</v>
      </c>
      <c r="E227" s="80" t="s">
        <v>235</v>
      </c>
      <c r="F227" s="80" t="s">
        <v>41</v>
      </c>
      <c r="G227" s="81">
        <v>2</v>
      </c>
      <c r="H227" s="81">
        <v>2</v>
      </c>
      <c r="I227" s="233">
        <v>100</v>
      </c>
    </row>
    <row r="228" spans="1:9" ht="27" x14ac:dyDescent="0.25">
      <c r="A228" s="232" t="s">
        <v>42</v>
      </c>
      <c r="B228" s="80"/>
      <c r="C228" s="80" t="s">
        <v>33</v>
      </c>
      <c r="D228" s="80" t="s">
        <v>213</v>
      </c>
      <c r="E228" s="80" t="s">
        <v>235</v>
      </c>
      <c r="F228" s="80" t="s">
        <v>43</v>
      </c>
      <c r="G228" s="81">
        <v>2</v>
      </c>
      <c r="H228" s="81">
        <v>2</v>
      </c>
      <c r="I228" s="233">
        <v>100</v>
      </c>
    </row>
    <row r="229" spans="1:9" x14ac:dyDescent="0.25">
      <c r="A229" s="232" t="s">
        <v>114</v>
      </c>
      <c r="B229" s="80"/>
      <c r="C229" s="80" t="s">
        <v>33</v>
      </c>
      <c r="D229" s="80" t="s">
        <v>213</v>
      </c>
      <c r="E229" s="80" t="s">
        <v>235</v>
      </c>
      <c r="F229" s="80" t="s">
        <v>115</v>
      </c>
      <c r="G229" s="81">
        <v>877</v>
      </c>
      <c r="H229" s="81">
        <v>877</v>
      </c>
      <c r="I229" s="233">
        <v>100</v>
      </c>
    </row>
    <row r="230" spans="1:9" x14ac:dyDescent="0.25">
      <c r="A230" s="232" t="s">
        <v>207</v>
      </c>
      <c r="B230" s="80"/>
      <c r="C230" s="80" t="s">
        <v>33</v>
      </c>
      <c r="D230" s="80" t="s">
        <v>213</v>
      </c>
      <c r="E230" s="80" t="s">
        <v>235</v>
      </c>
      <c r="F230" s="80" t="s">
        <v>208</v>
      </c>
      <c r="G230" s="81">
        <v>877</v>
      </c>
      <c r="H230" s="81">
        <v>877</v>
      </c>
      <c r="I230" s="233">
        <v>100</v>
      </c>
    </row>
    <row r="231" spans="1:9" ht="40.5" x14ac:dyDescent="0.25">
      <c r="A231" s="232" t="s">
        <v>236</v>
      </c>
      <c r="B231" s="80"/>
      <c r="C231" s="80" t="s">
        <v>33</v>
      </c>
      <c r="D231" s="80" t="s">
        <v>213</v>
      </c>
      <c r="E231" s="80" t="s">
        <v>237</v>
      </c>
      <c r="F231" s="80"/>
      <c r="G231" s="81">
        <v>123</v>
      </c>
      <c r="H231" s="81">
        <v>123</v>
      </c>
      <c r="I231" s="233">
        <v>100</v>
      </c>
    </row>
    <row r="232" spans="1:9" ht="27" x14ac:dyDescent="0.25">
      <c r="A232" s="232" t="s">
        <v>40</v>
      </c>
      <c r="B232" s="80"/>
      <c r="C232" s="80" t="s">
        <v>33</v>
      </c>
      <c r="D232" s="80" t="s">
        <v>213</v>
      </c>
      <c r="E232" s="80" t="s">
        <v>237</v>
      </c>
      <c r="F232" s="80" t="s">
        <v>41</v>
      </c>
      <c r="G232" s="81">
        <v>123</v>
      </c>
      <c r="H232" s="81">
        <v>123</v>
      </c>
      <c r="I232" s="233">
        <v>100</v>
      </c>
    </row>
    <row r="233" spans="1:9" ht="27" x14ac:dyDescent="0.25">
      <c r="A233" s="232" t="s">
        <v>42</v>
      </c>
      <c r="B233" s="80"/>
      <c r="C233" s="80" t="s">
        <v>33</v>
      </c>
      <c r="D233" s="80" t="s">
        <v>213</v>
      </c>
      <c r="E233" s="80" t="s">
        <v>237</v>
      </c>
      <c r="F233" s="80" t="s">
        <v>43</v>
      </c>
      <c r="G233" s="81">
        <v>123</v>
      </c>
      <c r="H233" s="81">
        <v>123</v>
      </c>
      <c r="I233" s="233">
        <v>100</v>
      </c>
    </row>
    <row r="234" spans="1:9" ht="27" x14ac:dyDescent="0.25">
      <c r="A234" s="232" t="s">
        <v>238</v>
      </c>
      <c r="B234" s="80"/>
      <c r="C234" s="80" t="s">
        <v>33</v>
      </c>
      <c r="D234" s="80" t="s">
        <v>213</v>
      </c>
      <c r="E234" s="80" t="s">
        <v>239</v>
      </c>
      <c r="F234" s="80"/>
      <c r="G234" s="81">
        <v>307.5</v>
      </c>
      <c r="H234" s="81">
        <v>307.5</v>
      </c>
      <c r="I234" s="233">
        <v>100</v>
      </c>
    </row>
    <row r="235" spans="1:9" ht="27" x14ac:dyDescent="0.25">
      <c r="A235" s="232" t="s">
        <v>148</v>
      </c>
      <c r="B235" s="80"/>
      <c r="C235" s="80" t="s">
        <v>33</v>
      </c>
      <c r="D235" s="80" t="s">
        <v>213</v>
      </c>
      <c r="E235" s="80" t="s">
        <v>239</v>
      </c>
      <c r="F235" s="80" t="s">
        <v>149</v>
      </c>
      <c r="G235" s="81">
        <v>307.5</v>
      </c>
      <c r="H235" s="81">
        <v>307.5</v>
      </c>
      <c r="I235" s="233">
        <v>100</v>
      </c>
    </row>
    <row r="236" spans="1:9" x14ac:dyDescent="0.25">
      <c r="A236" s="232" t="s">
        <v>240</v>
      </c>
      <c r="B236" s="80"/>
      <c r="C236" s="80" t="s">
        <v>33</v>
      </c>
      <c r="D236" s="80" t="s">
        <v>213</v>
      </c>
      <c r="E236" s="80" t="s">
        <v>239</v>
      </c>
      <c r="F236" s="80" t="s">
        <v>241</v>
      </c>
      <c r="G236" s="81">
        <v>307.5</v>
      </c>
      <c r="H236" s="81">
        <v>307.5</v>
      </c>
      <c r="I236" s="233">
        <v>100</v>
      </c>
    </row>
    <row r="237" spans="1:9" ht="27" x14ac:dyDescent="0.25">
      <c r="A237" s="232" t="s">
        <v>242</v>
      </c>
      <c r="B237" s="80"/>
      <c r="C237" s="80" t="s">
        <v>33</v>
      </c>
      <c r="D237" s="80" t="s">
        <v>213</v>
      </c>
      <c r="E237" s="80" t="s">
        <v>243</v>
      </c>
      <c r="F237" s="80"/>
      <c r="G237" s="81">
        <v>524</v>
      </c>
      <c r="H237" s="81">
        <v>524</v>
      </c>
      <c r="I237" s="233">
        <v>100</v>
      </c>
    </row>
    <row r="238" spans="1:9" ht="54" x14ac:dyDescent="0.25">
      <c r="A238" s="232" t="s">
        <v>24</v>
      </c>
      <c r="B238" s="80"/>
      <c r="C238" s="80" t="s">
        <v>33</v>
      </c>
      <c r="D238" s="80" t="s">
        <v>213</v>
      </c>
      <c r="E238" s="80" t="s">
        <v>243</v>
      </c>
      <c r="F238" s="80" t="s">
        <v>25</v>
      </c>
      <c r="G238" s="81">
        <v>524</v>
      </c>
      <c r="H238" s="81">
        <v>524</v>
      </c>
      <c r="I238" s="233">
        <v>100</v>
      </c>
    </row>
    <row r="239" spans="1:9" x14ac:dyDescent="0.25">
      <c r="A239" s="232" t="s">
        <v>142</v>
      </c>
      <c r="B239" s="80"/>
      <c r="C239" s="80" t="s">
        <v>33</v>
      </c>
      <c r="D239" s="80" t="s">
        <v>213</v>
      </c>
      <c r="E239" s="80" t="s">
        <v>243</v>
      </c>
      <c r="F239" s="80" t="s">
        <v>143</v>
      </c>
      <c r="G239" s="81">
        <v>524</v>
      </c>
      <c r="H239" s="81">
        <v>524</v>
      </c>
      <c r="I239" s="233">
        <v>100</v>
      </c>
    </row>
    <row r="240" spans="1:9" x14ac:dyDescent="0.25">
      <c r="A240" s="232" t="s">
        <v>18</v>
      </c>
      <c r="B240" s="80"/>
      <c r="C240" s="80" t="s">
        <v>33</v>
      </c>
      <c r="D240" s="80" t="s">
        <v>213</v>
      </c>
      <c r="E240" s="80" t="s">
        <v>244</v>
      </c>
      <c r="F240" s="80"/>
      <c r="G240" s="81">
        <v>38687.800000000003</v>
      </c>
      <c r="H240" s="81">
        <v>38653</v>
      </c>
      <c r="I240" s="233">
        <v>99.9</v>
      </c>
    </row>
    <row r="241" spans="1:9" ht="27" x14ac:dyDescent="0.25">
      <c r="A241" s="232" t="s">
        <v>20</v>
      </c>
      <c r="B241" s="80"/>
      <c r="C241" s="80" t="s">
        <v>33</v>
      </c>
      <c r="D241" s="80" t="s">
        <v>213</v>
      </c>
      <c r="E241" s="80" t="s">
        <v>245</v>
      </c>
      <c r="F241" s="80"/>
      <c r="G241" s="81">
        <v>38687.800000000003</v>
      </c>
      <c r="H241" s="81">
        <v>38653</v>
      </c>
      <c r="I241" s="233">
        <v>99.9</v>
      </c>
    </row>
    <row r="242" spans="1:9" ht="40.5" x14ac:dyDescent="0.25">
      <c r="A242" s="232" t="s">
        <v>246</v>
      </c>
      <c r="B242" s="80"/>
      <c r="C242" s="80" t="s">
        <v>33</v>
      </c>
      <c r="D242" s="80" t="s">
        <v>213</v>
      </c>
      <c r="E242" s="80" t="s">
        <v>247</v>
      </c>
      <c r="F242" s="80"/>
      <c r="G242" s="81">
        <v>38687.800000000003</v>
      </c>
      <c r="H242" s="81">
        <v>38653</v>
      </c>
      <c r="I242" s="233">
        <v>99.9</v>
      </c>
    </row>
    <row r="243" spans="1:9" ht="54" x14ac:dyDescent="0.25">
      <c r="A243" s="232" t="s">
        <v>24</v>
      </c>
      <c r="B243" s="80"/>
      <c r="C243" s="80" t="s">
        <v>33</v>
      </c>
      <c r="D243" s="80" t="s">
        <v>213</v>
      </c>
      <c r="E243" s="80" t="s">
        <v>247</v>
      </c>
      <c r="F243" s="80" t="s">
        <v>25</v>
      </c>
      <c r="G243" s="81">
        <v>36714.1</v>
      </c>
      <c r="H243" s="81">
        <v>36697.4</v>
      </c>
      <c r="I243" s="233">
        <v>100</v>
      </c>
    </row>
    <row r="244" spans="1:9" x14ac:dyDescent="0.25">
      <c r="A244" s="232" t="s">
        <v>142</v>
      </c>
      <c r="B244" s="80"/>
      <c r="C244" s="80" t="s">
        <v>33</v>
      </c>
      <c r="D244" s="80" t="s">
        <v>213</v>
      </c>
      <c r="E244" s="80" t="s">
        <v>247</v>
      </c>
      <c r="F244" s="80" t="s">
        <v>143</v>
      </c>
      <c r="G244" s="81">
        <v>36714.1</v>
      </c>
      <c r="H244" s="81">
        <v>36697.4</v>
      </c>
      <c r="I244" s="233">
        <v>100</v>
      </c>
    </row>
    <row r="245" spans="1:9" ht="27" x14ac:dyDescent="0.25">
      <c r="A245" s="232" t="s">
        <v>40</v>
      </c>
      <c r="B245" s="80"/>
      <c r="C245" s="80" t="s">
        <v>33</v>
      </c>
      <c r="D245" s="80" t="s">
        <v>213</v>
      </c>
      <c r="E245" s="80" t="s">
        <v>247</v>
      </c>
      <c r="F245" s="80" t="s">
        <v>41</v>
      </c>
      <c r="G245" s="81">
        <v>1104.0999999999999</v>
      </c>
      <c r="H245" s="81">
        <v>1086</v>
      </c>
      <c r="I245" s="233">
        <v>98.4</v>
      </c>
    </row>
    <row r="246" spans="1:9" ht="27" x14ac:dyDescent="0.25">
      <c r="A246" s="232" t="s">
        <v>42</v>
      </c>
      <c r="B246" s="80"/>
      <c r="C246" s="80" t="s">
        <v>33</v>
      </c>
      <c r="D246" s="80" t="s">
        <v>213</v>
      </c>
      <c r="E246" s="80" t="s">
        <v>247</v>
      </c>
      <c r="F246" s="80" t="s">
        <v>43</v>
      </c>
      <c r="G246" s="81">
        <v>1104.0999999999999</v>
      </c>
      <c r="H246" s="81">
        <v>1086</v>
      </c>
      <c r="I246" s="233">
        <v>98.4</v>
      </c>
    </row>
    <row r="247" spans="1:9" x14ac:dyDescent="0.25">
      <c r="A247" s="232" t="s">
        <v>114</v>
      </c>
      <c r="B247" s="80"/>
      <c r="C247" s="80" t="s">
        <v>33</v>
      </c>
      <c r="D247" s="80" t="s">
        <v>213</v>
      </c>
      <c r="E247" s="80" t="s">
        <v>247</v>
      </c>
      <c r="F247" s="80" t="s">
        <v>115</v>
      </c>
      <c r="G247" s="81">
        <v>869.6</v>
      </c>
      <c r="H247" s="81">
        <v>869.6</v>
      </c>
      <c r="I247" s="233">
        <v>100</v>
      </c>
    </row>
    <row r="248" spans="1:9" ht="27" x14ac:dyDescent="0.25">
      <c r="A248" s="232" t="s">
        <v>161</v>
      </c>
      <c r="B248" s="80"/>
      <c r="C248" s="80" t="s">
        <v>33</v>
      </c>
      <c r="D248" s="80" t="s">
        <v>213</v>
      </c>
      <c r="E248" s="80" t="s">
        <v>247</v>
      </c>
      <c r="F248" s="80" t="s">
        <v>162</v>
      </c>
      <c r="G248" s="81">
        <v>869.6</v>
      </c>
      <c r="H248" s="81">
        <v>869.6</v>
      </c>
      <c r="I248" s="233">
        <v>100</v>
      </c>
    </row>
    <row r="249" spans="1:9" ht="27" x14ac:dyDescent="0.25">
      <c r="A249" s="230" t="s">
        <v>248</v>
      </c>
      <c r="B249" s="78"/>
      <c r="C249" s="78" t="s">
        <v>33</v>
      </c>
      <c r="D249" s="78" t="s">
        <v>249</v>
      </c>
      <c r="E249" s="78"/>
      <c r="F249" s="78"/>
      <c r="G249" s="79">
        <v>46850.1</v>
      </c>
      <c r="H249" s="79">
        <v>46304.6</v>
      </c>
      <c r="I249" s="231">
        <v>98.8</v>
      </c>
    </row>
    <row r="250" spans="1:9" ht="27" x14ac:dyDescent="0.25">
      <c r="A250" s="232" t="s">
        <v>214</v>
      </c>
      <c r="B250" s="80"/>
      <c r="C250" s="80" t="s">
        <v>33</v>
      </c>
      <c r="D250" s="80" t="s">
        <v>249</v>
      </c>
      <c r="E250" s="80" t="s">
        <v>215</v>
      </c>
      <c r="F250" s="80"/>
      <c r="G250" s="81">
        <v>46850.1</v>
      </c>
      <c r="H250" s="81">
        <v>46304.6</v>
      </c>
      <c r="I250" s="233">
        <v>98.8</v>
      </c>
    </row>
    <row r="251" spans="1:9" ht="27" x14ac:dyDescent="0.25">
      <c r="A251" s="232" t="s">
        <v>250</v>
      </c>
      <c r="B251" s="80"/>
      <c r="C251" s="80" t="s">
        <v>33</v>
      </c>
      <c r="D251" s="80" t="s">
        <v>249</v>
      </c>
      <c r="E251" s="80" t="s">
        <v>251</v>
      </c>
      <c r="F251" s="80"/>
      <c r="G251" s="81">
        <v>46850.1</v>
      </c>
      <c r="H251" s="81">
        <v>46304.6</v>
      </c>
      <c r="I251" s="233">
        <v>98.8</v>
      </c>
    </row>
    <row r="252" spans="1:9" ht="54" x14ac:dyDescent="0.25">
      <c r="A252" s="232" t="s">
        <v>252</v>
      </c>
      <c r="B252" s="80"/>
      <c r="C252" s="80" t="s">
        <v>33</v>
      </c>
      <c r="D252" s="80" t="s">
        <v>249</v>
      </c>
      <c r="E252" s="80" t="s">
        <v>253</v>
      </c>
      <c r="F252" s="80"/>
      <c r="G252" s="81">
        <v>5236.6000000000004</v>
      </c>
      <c r="H252" s="81">
        <v>5177.6000000000004</v>
      </c>
      <c r="I252" s="233">
        <v>98.9</v>
      </c>
    </row>
    <row r="253" spans="1:9" ht="67.5" x14ac:dyDescent="0.25">
      <c r="A253" s="232" t="s">
        <v>254</v>
      </c>
      <c r="B253" s="80"/>
      <c r="C253" s="80" t="s">
        <v>33</v>
      </c>
      <c r="D253" s="80" t="s">
        <v>249</v>
      </c>
      <c r="E253" s="80" t="s">
        <v>255</v>
      </c>
      <c r="F253" s="80"/>
      <c r="G253" s="81">
        <v>4615.3</v>
      </c>
      <c r="H253" s="81">
        <v>4556.3</v>
      </c>
      <c r="I253" s="233">
        <v>98.7</v>
      </c>
    </row>
    <row r="254" spans="1:9" ht="27" x14ac:dyDescent="0.25">
      <c r="A254" s="232" t="s">
        <v>40</v>
      </c>
      <c r="B254" s="80"/>
      <c r="C254" s="80" t="s">
        <v>33</v>
      </c>
      <c r="D254" s="80" t="s">
        <v>249</v>
      </c>
      <c r="E254" s="80" t="s">
        <v>255</v>
      </c>
      <c r="F254" s="80" t="s">
        <v>41</v>
      </c>
      <c r="G254" s="81">
        <v>4615.3</v>
      </c>
      <c r="H254" s="81">
        <v>4556.3</v>
      </c>
      <c r="I254" s="233">
        <v>98.7</v>
      </c>
    </row>
    <row r="255" spans="1:9" ht="27" x14ac:dyDescent="0.25">
      <c r="A255" s="232" t="s">
        <v>42</v>
      </c>
      <c r="B255" s="80"/>
      <c r="C255" s="80" t="s">
        <v>33</v>
      </c>
      <c r="D255" s="80" t="s">
        <v>249</v>
      </c>
      <c r="E255" s="80" t="s">
        <v>255</v>
      </c>
      <c r="F255" s="80" t="s">
        <v>43</v>
      </c>
      <c r="G255" s="81">
        <v>4615.3</v>
      </c>
      <c r="H255" s="81">
        <v>4556.3</v>
      </c>
      <c r="I255" s="233">
        <v>98.7</v>
      </c>
    </row>
    <row r="256" spans="1:9" ht="81" x14ac:dyDescent="0.25">
      <c r="A256" s="232" t="s">
        <v>256</v>
      </c>
      <c r="B256" s="80"/>
      <c r="C256" s="80" t="s">
        <v>33</v>
      </c>
      <c r="D256" s="80" t="s">
        <v>249</v>
      </c>
      <c r="E256" s="80" t="s">
        <v>257</v>
      </c>
      <c r="F256" s="80"/>
      <c r="G256" s="81">
        <v>536.29999999999995</v>
      </c>
      <c r="H256" s="81">
        <v>536.29999999999995</v>
      </c>
      <c r="I256" s="233">
        <v>100</v>
      </c>
    </row>
    <row r="257" spans="1:9" ht="27" x14ac:dyDescent="0.25">
      <c r="A257" s="232" t="s">
        <v>40</v>
      </c>
      <c r="B257" s="80"/>
      <c r="C257" s="80" t="s">
        <v>33</v>
      </c>
      <c r="D257" s="80" t="s">
        <v>249</v>
      </c>
      <c r="E257" s="80" t="s">
        <v>257</v>
      </c>
      <c r="F257" s="80" t="s">
        <v>41</v>
      </c>
      <c r="G257" s="81">
        <v>536.29999999999995</v>
      </c>
      <c r="H257" s="81">
        <v>536.29999999999995</v>
      </c>
      <c r="I257" s="233">
        <v>100</v>
      </c>
    </row>
    <row r="258" spans="1:9" ht="27" x14ac:dyDescent="0.25">
      <c r="A258" s="232" t="s">
        <v>42</v>
      </c>
      <c r="B258" s="80"/>
      <c r="C258" s="80" t="s">
        <v>33</v>
      </c>
      <c r="D258" s="80" t="s">
        <v>249</v>
      </c>
      <c r="E258" s="80" t="s">
        <v>257</v>
      </c>
      <c r="F258" s="80" t="s">
        <v>43</v>
      </c>
      <c r="G258" s="81">
        <v>536.29999999999995</v>
      </c>
      <c r="H258" s="81">
        <v>536.29999999999995</v>
      </c>
      <c r="I258" s="233">
        <v>100</v>
      </c>
    </row>
    <row r="259" spans="1:9" ht="81" x14ac:dyDescent="0.25">
      <c r="A259" s="232" t="s">
        <v>258</v>
      </c>
      <c r="B259" s="80"/>
      <c r="C259" s="80" t="s">
        <v>33</v>
      </c>
      <c r="D259" s="80" t="s">
        <v>249</v>
      </c>
      <c r="E259" s="80" t="s">
        <v>259</v>
      </c>
      <c r="F259" s="80"/>
      <c r="G259" s="81">
        <v>85</v>
      </c>
      <c r="H259" s="81">
        <v>85</v>
      </c>
      <c r="I259" s="233">
        <v>100</v>
      </c>
    </row>
    <row r="260" spans="1:9" ht="27" x14ac:dyDescent="0.25">
      <c r="A260" s="232" t="s">
        <v>148</v>
      </c>
      <c r="B260" s="80"/>
      <c r="C260" s="80" t="s">
        <v>33</v>
      </c>
      <c r="D260" s="80" t="s">
        <v>249</v>
      </c>
      <c r="E260" s="80" t="s">
        <v>259</v>
      </c>
      <c r="F260" s="80" t="s">
        <v>149</v>
      </c>
      <c r="G260" s="81">
        <v>85</v>
      </c>
      <c r="H260" s="81">
        <v>85</v>
      </c>
      <c r="I260" s="233">
        <v>100</v>
      </c>
    </row>
    <row r="261" spans="1:9" x14ac:dyDescent="0.25">
      <c r="A261" s="232" t="s">
        <v>240</v>
      </c>
      <c r="B261" s="80"/>
      <c r="C261" s="80" t="s">
        <v>33</v>
      </c>
      <c r="D261" s="80" t="s">
        <v>249</v>
      </c>
      <c r="E261" s="80" t="s">
        <v>259</v>
      </c>
      <c r="F261" s="80" t="s">
        <v>241</v>
      </c>
      <c r="G261" s="81">
        <v>85</v>
      </c>
      <c r="H261" s="81">
        <v>85</v>
      </c>
      <c r="I261" s="233">
        <v>100</v>
      </c>
    </row>
    <row r="262" spans="1:9" ht="67.5" x14ac:dyDescent="0.25">
      <c r="A262" s="232" t="s">
        <v>260</v>
      </c>
      <c r="B262" s="80"/>
      <c r="C262" s="80" t="s">
        <v>33</v>
      </c>
      <c r="D262" s="80" t="s">
        <v>249</v>
      </c>
      <c r="E262" s="80" t="s">
        <v>261</v>
      </c>
      <c r="F262" s="80"/>
      <c r="G262" s="81">
        <v>18</v>
      </c>
      <c r="H262" s="81">
        <v>18</v>
      </c>
      <c r="I262" s="233">
        <v>100</v>
      </c>
    </row>
    <row r="263" spans="1:9" ht="40.5" x14ac:dyDescent="0.25">
      <c r="A263" s="232" t="s">
        <v>262</v>
      </c>
      <c r="B263" s="80"/>
      <c r="C263" s="80" t="s">
        <v>33</v>
      </c>
      <c r="D263" s="80" t="s">
        <v>249</v>
      </c>
      <c r="E263" s="80" t="s">
        <v>263</v>
      </c>
      <c r="F263" s="80"/>
      <c r="G263" s="81">
        <v>18</v>
      </c>
      <c r="H263" s="81">
        <v>18</v>
      </c>
      <c r="I263" s="233">
        <v>100</v>
      </c>
    </row>
    <row r="264" spans="1:9" ht="27" x14ac:dyDescent="0.25">
      <c r="A264" s="232" t="s">
        <v>148</v>
      </c>
      <c r="B264" s="80"/>
      <c r="C264" s="80" t="s">
        <v>33</v>
      </c>
      <c r="D264" s="80" t="s">
        <v>249</v>
      </c>
      <c r="E264" s="80" t="s">
        <v>263</v>
      </c>
      <c r="F264" s="80" t="s">
        <v>149</v>
      </c>
      <c r="G264" s="81">
        <v>18</v>
      </c>
      <c r="H264" s="81">
        <v>18</v>
      </c>
      <c r="I264" s="233">
        <v>100</v>
      </c>
    </row>
    <row r="265" spans="1:9" x14ac:dyDescent="0.25">
      <c r="A265" s="232" t="s">
        <v>240</v>
      </c>
      <c r="B265" s="80"/>
      <c r="C265" s="80" t="s">
        <v>33</v>
      </c>
      <c r="D265" s="80" t="s">
        <v>249</v>
      </c>
      <c r="E265" s="80" t="s">
        <v>263</v>
      </c>
      <c r="F265" s="80" t="s">
        <v>241</v>
      </c>
      <c r="G265" s="81">
        <v>18</v>
      </c>
      <c r="H265" s="81">
        <v>18</v>
      </c>
      <c r="I265" s="233">
        <v>100</v>
      </c>
    </row>
    <row r="266" spans="1:9" ht="54" x14ac:dyDescent="0.25">
      <c r="A266" s="232" t="s">
        <v>264</v>
      </c>
      <c r="B266" s="80"/>
      <c r="C266" s="80" t="s">
        <v>33</v>
      </c>
      <c r="D266" s="80" t="s">
        <v>249</v>
      </c>
      <c r="E266" s="80" t="s">
        <v>265</v>
      </c>
      <c r="F266" s="80"/>
      <c r="G266" s="81">
        <v>41475.5</v>
      </c>
      <c r="H266" s="81">
        <v>40989</v>
      </c>
      <c r="I266" s="233">
        <v>98.8</v>
      </c>
    </row>
    <row r="267" spans="1:9" ht="27" x14ac:dyDescent="0.25">
      <c r="A267" s="232" t="s">
        <v>266</v>
      </c>
      <c r="B267" s="80"/>
      <c r="C267" s="80" t="s">
        <v>33</v>
      </c>
      <c r="D267" s="80" t="s">
        <v>249</v>
      </c>
      <c r="E267" s="80" t="s">
        <v>267</v>
      </c>
      <c r="F267" s="80"/>
      <c r="G267" s="81">
        <v>8618.4</v>
      </c>
      <c r="H267" s="81">
        <v>8597</v>
      </c>
      <c r="I267" s="233">
        <v>99.8</v>
      </c>
    </row>
    <row r="268" spans="1:9" ht="27" x14ac:dyDescent="0.25">
      <c r="A268" s="232" t="s">
        <v>40</v>
      </c>
      <c r="B268" s="80"/>
      <c r="C268" s="80" t="s">
        <v>33</v>
      </c>
      <c r="D268" s="80" t="s">
        <v>249</v>
      </c>
      <c r="E268" s="80" t="s">
        <v>267</v>
      </c>
      <c r="F268" s="80" t="s">
        <v>41</v>
      </c>
      <c r="G268" s="81">
        <v>8618.4</v>
      </c>
      <c r="H268" s="81">
        <v>8597</v>
      </c>
      <c r="I268" s="233">
        <v>99.8</v>
      </c>
    </row>
    <row r="269" spans="1:9" ht="27" x14ac:dyDescent="0.25">
      <c r="A269" s="232" t="s">
        <v>42</v>
      </c>
      <c r="B269" s="80"/>
      <c r="C269" s="80" t="s">
        <v>33</v>
      </c>
      <c r="D269" s="80" t="s">
        <v>249</v>
      </c>
      <c r="E269" s="80" t="s">
        <v>267</v>
      </c>
      <c r="F269" s="80" t="s">
        <v>43</v>
      </c>
      <c r="G269" s="81">
        <v>8618.4</v>
      </c>
      <c r="H269" s="81">
        <v>8597</v>
      </c>
      <c r="I269" s="233">
        <v>99.8</v>
      </c>
    </row>
    <row r="270" spans="1:9" ht="27" x14ac:dyDescent="0.25">
      <c r="A270" s="232" t="s">
        <v>268</v>
      </c>
      <c r="B270" s="80"/>
      <c r="C270" s="80" t="s">
        <v>33</v>
      </c>
      <c r="D270" s="80" t="s">
        <v>249</v>
      </c>
      <c r="E270" s="80" t="s">
        <v>269</v>
      </c>
      <c r="F270" s="80"/>
      <c r="G270" s="81">
        <v>32857.1</v>
      </c>
      <c r="H270" s="81">
        <v>32392</v>
      </c>
      <c r="I270" s="233">
        <v>98.6</v>
      </c>
    </row>
    <row r="271" spans="1:9" ht="27" x14ac:dyDescent="0.25">
      <c r="A271" s="232" t="s">
        <v>148</v>
      </c>
      <c r="B271" s="80"/>
      <c r="C271" s="80" t="s">
        <v>33</v>
      </c>
      <c r="D271" s="80" t="s">
        <v>249</v>
      </c>
      <c r="E271" s="80" t="s">
        <v>269</v>
      </c>
      <c r="F271" s="80" t="s">
        <v>149</v>
      </c>
      <c r="G271" s="81">
        <v>32857.1</v>
      </c>
      <c r="H271" s="81">
        <v>32392</v>
      </c>
      <c r="I271" s="233">
        <v>98.6</v>
      </c>
    </row>
    <row r="272" spans="1:9" x14ac:dyDescent="0.25">
      <c r="A272" s="232" t="s">
        <v>240</v>
      </c>
      <c r="B272" s="80"/>
      <c r="C272" s="80" t="s">
        <v>33</v>
      </c>
      <c r="D272" s="80" t="s">
        <v>249</v>
      </c>
      <c r="E272" s="80" t="s">
        <v>269</v>
      </c>
      <c r="F272" s="80" t="s">
        <v>241</v>
      </c>
      <c r="G272" s="81">
        <v>32857.1</v>
      </c>
      <c r="H272" s="81">
        <v>32392</v>
      </c>
      <c r="I272" s="233">
        <v>98.6</v>
      </c>
    </row>
    <row r="273" spans="1:12" ht="94.5" x14ac:dyDescent="0.25">
      <c r="A273" s="232" t="s">
        <v>270</v>
      </c>
      <c r="B273" s="80"/>
      <c r="C273" s="80" t="s">
        <v>33</v>
      </c>
      <c r="D273" s="80" t="s">
        <v>249</v>
      </c>
      <c r="E273" s="80" t="s">
        <v>271</v>
      </c>
      <c r="F273" s="80"/>
      <c r="G273" s="81">
        <v>120</v>
      </c>
      <c r="H273" s="81">
        <v>120</v>
      </c>
      <c r="I273" s="233">
        <v>100</v>
      </c>
    </row>
    <row r="274" spans="1:12" ht="81" x14ac:dyDescent="0.25">
      <c r="A274" s="232" t="s">
        <v>272</v>
      </c>
      <c r="B274" s="80"/>
      <c r="C274" s="80" t="s">
        <v>33</v>
      </c>
      <c r="D274" s="80" t="s">
        <v>249</v>
      </c>
      <c r="E274" s="80" t="s">
        <v>273</v>
      </c>
      <c r="F274" s="80"/>
      <c r="G274" s="81">
        <v>120</v>
      </c>
      <c r="H274" s="81">
        <v>120</v>
      </c>
      <c r="I274" s="233">
        <v>100</v>
      </c>
    </row>
    <row r="275" spans="1:12" ht="27" x14ac:dyDescent="0.25">
      <c r="A275" s="232" t="s">
        <v>148</v>
      </c>
      <c r="B275" s="80"/>
      <c r="C275" s="80" t="s">
        <v>33</v>
      </c>
      <c r="D275" s="80" t="s">
        <v>249</v>
      </c>
      <c r="E275" s="80" t="s">
        <v>273</v>
      </c>
      <c r="F275" s="80" t="s">
        <v>149</v>
      </c>
      <c r="G275" s="81">
        <v>120</v>
      </c>
      <c r="H275" s="81">
        <v>120</v>
      </c>
      <c r="I275" s="233">
        <v>100</v>
      </c>
    </row>
    <row r="276" spans="1:12" x14ac:dyDescent="0.25">
      <c r="A276" s="232" t="s">
        <v>240</v>
      </c>
      <c r="B276" s="80"/>
      <c r="C276" s="80" t="s">
        <v>33</v>
      </c>
      <c r="D276" s="80" t="s">
        <v>249</v>
      </c>
      <c r="E276" s="80" t="s">
        <v>273</v>
      </c>
      <c r="F276" s="80" t="s">
        <v>241</v>
      </c>
      <c r="G276" s="81">
        <v>120</v>
      </c>
      <c r="H276" s="81">
        <v>120</v>
      </c>
      <c r="I276" s="233">
        <v>100</v>
      </c>
    </row>
    <row r="277" spans="1:12" x14ac:dyDescent="0.25">
      <c r="A277" s="228" t="s">
        <v>274</v>
      </c>
      <c r="B277" s="75"/>
      <c r="C277" s="75" t="s">
        <v>45</v>
      </c>
      <c r="D277" s="75"/>
      <c r="E277" s="75"/>
      <c r="F277" s="75"/>
      <c r="G277" s="77">
        <v>732034.5</v>
      </c>
      <c r="H277" s="77">
        <v>710604</v>
      </c>
      <c r="I277" s="229">
        <v>97.1</v>
      </c>
      <c r="K277" s="74"/>
      <c r="L277" s="82"/>
    </row>
    <row r="278" spans="1:12" x14ac:dyDescent="0.25">
      <c r="A278" s="230" t="s">
        <v>275</v>
      </c>
      <c r="B278" s="78"/>
      <c r="C278" s="78" t="s">
        <v>45</v>
      </c>
      <c r="D278" s="78" t="s">
        <v>13</v>
      </c>
      <c r="E278" s="78"/>
      <c r="F278" s="78"/>
      <c r="G278" s="79">
        <v>1828.7</v>
      </c>
      <c r="H278" s="79">
        <v>1771.7</v>
      </c>
      <c r="I278" s="231">
        <v>96.9</v>
      </c>
    </row>
    <row r="279" spans="1:12" x14ac:dyDescent="0.25">
      <c r="A279" s="232" t="s">
        <v>46</v>
      </c>
      <c r="B279" s="80"/>
      <c r="C279" s="80" t="s">
        <v>45</v>
      </c>
      <c r="D279" s="80" t="s">
        <v>13</v>
      </c>
      <c r="E279" s="80" t="s">
        <v>47</v>
      </c>
      <c r="F279" s="80"/>
      <c r="G279" s="81">
        <v>610</v>
      </c>
      <c r="H279" s="81">
        <v>610</v>
      </c>
      <c r="I279" s="233">
        <v>100</v>
      </c>
    </row>
    <row r="280" spans="1:12" ht="40.5" x14ac:dyDescent="0.25">
      <c r="A280" s="232" t="s">
        <v>276</v>
      </c>
      <c r="B280" s="80"/>
      <c r="C280" s="80" t="s">
        <v>45</v>
      </c>
      <c r="D280" s="80" t="s">
        <v>13</v>
      </c>
      <c r="E280" s="80" t="s">
        <v>277</v>
      </c>
      <c r="F280" s="80"/>
      <c r="G280" s="81">
        <v>610</v>
      </c>
      <c r="H280" s="81">
        <v>610</v>
      </c>
      <c r="I280" s="233">
        <v>100</v>
      </c>
    </row>
    <row r="281" spans="1:12" ht="27" x14ac:dyDescent="0.25">
      <c r="A281" s="232" t="s">
        <v>278</v>
      </c>
      <c r="B281" s="80"/>
      <c r="C281" s="80" t="s">
        <v>45</v>
      </c>
      <c r="D281" s="80" t="s">
        <v>13</v>
      </c>
      <c r="E281" s="80" t="s">
        <v>279</v>
      </c>
      <c r="F281" s="80"/>
      <c r="G281" s="81">
        <v>610</v>
      </c>
      <c r="H281" s="81">
        <v>610</v>
      </c>
      <c r="I281" s="233">
        <v>100</v>
      </c>
    </row>
    <row r="282" spans="1:12" x14ac:dyDescent="0.25">
      <c r="A282" s="232" t="s">
        <v>280</v>
      </c>
      <c r="B282" s="80"/>
      <c r="C282" s="80" t="s">
        <v>45</v>
      </c>
      <c r="D282" s="80" t="s">
        <v>13</v>
      </c>
      <c r="E282" s="80" t="s">
        <v>281</v>
      </c>
      <c r="F282" s="80"/>
      <c r="G282" s="83">
        <v>510</v>
      </c>
      <c r="H282" s="81">
        <v>510</v>
      </c>
      <c r="I282" s="233">
        <v>100</v>
      </c>
    </row>
    <row r="283" spans="1:12" ht="27" x14ac:dyDescent="0.25">
      <c r="A283" s="232" t="s">
        <v>40</v>
      </c>
      <c r="B283" s="80"/>
      <c r="C283" s="80" t="s">
        <v>45</v>
      </c>
      <c r="D283" s="80" t="s">
        <v>13</v>
      </c>
      <c r="E283" s="80" t="s">
        <v>281</v>
      </c>
      <c r="F283" s="80" t="s">
        <v>41</v>
      </c>
      <c r="G283" s="83">
        <v>61.8</v>
      </c>
      <c r="H283" s="81">
        <v>61.8</v>
      </c>
      <c r="I283" s="233">
        <v>100</v>
      </c>
    </row>
    <row r="284" spans="1:12" ht="27" x14ac:dyDescent="0.25">
      <c r="A284" s="232" t="s">
        <v>42</v>
      </c>
      <c r="B284" s="80"/>
      <c r="C284" s="80" t="s">
        <v>45</v>
      </c>
      <c r="D284" s="80" t="s">
        <v>13</v>
      </c>
      <c r="E284" s="80" t="s">
        <v>281</v>
      </c>
      <c r="F284" s="80" t="s">
        <v>43</v>
      </c>
      <c r="G284" s="83">
        <v>61.8</v>
      </c>
      <c r="H284" s="81">
        <v>61.8</v>
      </c>
      <c r="I284" s="233">
        <v>100</v>
      </c>
    </row>
    <row r="285" spans="1:12" x14ac:dyDescent="0.25">
      <c r="A285" s="232" t="s">
        <v>114</v>
      </c>
      <c r="B285" s="80"/>
      <c r="C285" s="80" t="s">
        <v>45</v>
      </c>
      <c r="D285" s="80" t="s">
        <v>13</v>
      </c>
      <c r="E285" s="80" t="s">
        <v>281</v>
      </c>
      <c r="F285" s="80" t="s">
        <v>115</v>
      </c>
      <c r="G285" s="83">
        <v>448.3</v>
      </c>
      <c r="H285" s="81">
        <v>448.3</v>
      </c>
      <c r="I285" s="233">
        <v>100</v>
      </c>
    </row>
    <row r="286" spans="1:12" x14ac:dyDescent="0.25">
      <c r="A286" s="232" t="s">
        <v>282</v>
      </c>
      <c r="B286" s="80"/>
      <c r="C286" s="80" t="s">
        <v>45</v>
      </c>
      <c r="D286" s="80" t="s">
        <v>13</v>
      </c>
      <c r="E286" s="80" t="s">
        <v>281</v>
      </c>
      <c r="F286" s="80" t="s">
        <v>283</v>
      </c>
      <c r="G286" s="83">
        <v>448.3</v>
      </c>
      <c r="H286" s="81">
        <v>448.3</v>
      </c>
      <c r="I286" s="233">
        <v>100</v>
      </c>
    </row>
    <row r="287" spans="1:12" ht="27" x14ac:dyDescent="0.25">
      <c r="A287" s="232" t="s">
        <v>284</v>
      </c>
      <c r="B287" s="80"/>
      <c r="C287" s="80" t="s">
        <v>45</v>
      </c>
      <c r="D287" s="80" t="s">
        <v>13</v>
      </c>
      <c r="E287" s="80" t="s">
        <v>285</v>
      </c>
      <c r="F287" s="80"/>
      <c r="G287" s="83">
        <v>100</v>
      </c>
      <c r="H287" s="81">
        <v>100</v>
      </c>
      <c r="I287" s="233">
        <v>100</v>
      </c>
    </row>
    <row r="288" spans="1:12" ht="27" x14ac:dyDescent="0.25">
      <c r="A288" s="232" t="s">
        <v>148</v>
      </c>
      <c r="B288" s="80"/>
      <c r="C288" s="80" t="s">
        <v>45</v>
      </c>
      <c r="D288" s="80" t="s">
        <v>13</v>
      </c>
      <c r="E288" s="80" t="s">
        <v>285</v>
      </c>
      <c r="F288" s="80" t="s">
        <v>149</v>
      </c>
      <c r="G288" s="83">
        <v>100</v>
      </c>
      <c r="H288" s="81">
        <v>100</v>
      </c>
      <c r="I288" s="233">
        <v>100</v>
      </c>
    </row>
    <row r="289" spans="1:9" x14ac:dyDescent="0.25">
      <c r="A289" s="232" t="s">
        <v>240</v>
      </c>
      <c r="B289" s="80"/>
      <c r="C289" s="80" t="s">
        <v>45</v>
      </c>
      <c r="D289" s="80" t="s">
        <v>13</v>
      </c>
      <c r="E289" s="80" t="s">
        <v>285</v>
      </c>
      <c r="F289" s="80" t="s">
        <v>241</v>
      </c>
      <c r="G289" s="83">
        <v>100</v>
      </c>
      <c r="H289" s="81">
        <v>100</v>
      </c>
      <c r="I289" s="233">
        <v>100</v>
      </c>
    </row>
    <row r="290" spans="1:9" ht="27" x14ac:dyDescent="0.25">
      <c r="A290" s="232" t="s">
        <v>16</v>
      </c>
      <c r="B290" s="80"/>
      <c r="C290" s="80" t="s">
        <v>45</v>
      </c>
      <c r="D290" s="80" t="s">
        <v>13</v>
      </c>
      <c r="E290" s="80" t="s">
        <v>17</v>
      </c>
      <c r="F290" s="80"/>
      <c r="G290" s="83">
        <v>57</v>
      </c>
      <c r="H290" s="81">
        <v>0</v>
      </c>
      <c r="I290" s="233">
        <v>0</v>
      </c>
    </row>
    <row r="291" spans="1:9" x14ac:dyDescent="0.25">
      <c r="A291" s="232" t="s">
        <v>18</v>
      </c>
      <c r="B291" s="80"/>
      <c r="C291" s="80" t="s">
        <v>45</v>
      </c>
      <c r="D291" s="80" t="s">
        <v>13</v>
      </c>
      <c r="E291" s="80" t="s">
        <v>19</v>
      </c>
      <c r="F291" s="80"/>
      <c r="G291" s="83">
        <v>57</v>
      </c>
      <c r="H291" s="81">
        <v>0</v>
      </c>
      <c r="I291" s="233">
        <v>0</v>
      </c>
    </row>
    <row r="292" spans="1:9" ht="27" x14ac:dyDescent="0.25">
      <c r="A292" s="232" t="s">
        <v>20</v>
      </c>
      <c r="B292" s="80"/>
      <c r="C292" s="80" t="s">
        <v>45</v>
      </c>
      <c r="D292" s="80" t="s">
        <v>13</v>
      </c>
      <c r="E292" s="80" t="s">
        <v>21</v>
      </c>
      <c r="F292" s="80"/>
      <c r="G292" s="83">
        <v>57</v>
      </c>
      <c r="H292" s="81">
        <v>0</v>
      </c>
      <c r="I292" s="233">
        <v>0</v>
      </c>
    </row>
    <row r="293" spans="1:9" x14ac:dyDescent="0.25">
      <c r="A293" s="232" t="s">
        <v>98</v>
      </c>
      <c r="B293" s="80"/>
      <c r="C293" s="80" t="s">
        <v>45</v>
      </c>
      <c r="D293" s="80" t="s">
        <v>13</v>
      </c>
      <c r="E293" s="80" t="s">
        <v>99</v>
      </c>
      <c r="F293" s="80"/>
      <c r="G293" s="83">
        <v>57</v>
      </c>
      <c r="H293" s="81">
        <v>0</v>
      </c>
      <c r="I293" s="233">
        <v>0</v>
      </c>
    </row>
    <row r="294" spans="1:9" ht="27" x14ac:dyDescent="0.25">
      <c r="A294" s="232" t="s">
        <v>40</v>
      </c>
      <c r="B294" s="80"/>
      <c r="C294" s="80" t="s">
        <v>45</v>
      </c>
      <c r="D294" s="80" t="s">
        <v>13</v>
      </c>
      <c r="E294" s="80" t="s">
        <v>99</v>
      </c>
      <c r="F294" s="80" t="s">
        <v>41</v>
      </c>
      <c r="G294" s="83">
        <v>57</v>
      </c>
      <c r="H294" s="81">
        <v>0</v>
      </c>
      <c r="I294" s="233">
        <v>0</v>
      </c>
    </row>
    <row r="295" spans="1:9" ht="27" x14ac:dyDescent="0.25">
      <c r="A295" s="232" t="s">
        <v>42</v>
      </c>
      <c r="B295" s="80"/>
      <c r="C295" s="80" t="s">
        <v>45</v>
      </c>
      <c r="D295" s="80" t="s">
        <v>13</v>
      </c>
      <c r="E295" s="80" t="s">
        <v>99</v>
      </c>
      <c r="F295" s="80" t="s">
        <v>43</v>
      </c>
      <c r="G295" s="83">
        <v>57</v>
      </c>
      <c r="H295" s="81">
        <v>0</v>
      </c>
      <c r="I295" s="233">
        <v>0</v>
      </c>
    </row>
    <row r="296" spans="1:9" ht="40.5" x14ac:dyDescent="0.25">
      <c r="A296" s="232" t="s">
        <v>165</v>
      </c>
      <c r="B296" s="80"/>
      <c r="C296" s="80" t="s">
        <v>45</v>
      </c>
      <c r="D296" s="80" t="s">
        <v>13</v>
      </c>
      <c r="E296" s="80" t="s">
        <v>166</v>
      </c>
      <c r="F296" s="80"/>
      <c r="G296" s="83">
        <v>1161.7</v>
      </c>
      <c r="H296" s="81">
        <v>1161.5999999999999</v>
      </c>
      <c r="I296" s="233">
        <v>100</v>
      </c>
    </row>
    <row r="297" spans="1:9" x14ac:dyDescent="0.25">
      <c r="A297" s="232" t="s">
        <v>286</v>
      </c>
      <c r="B297" s="80"/>
      <c r="C297" s="80" t="s">
        <v>45</v>
      </c>
      <c r="D297" s="80" t="s">
        <v>13</v>
      </c>
      <c r="E297" s="80" t="s">
        <v>287</v>
      </c>
      <c r="F297" s="80"/>
      <c r="G297" s="83">
        <v>1161.7</v>
      </c>
      <c r="H297" s="81">
        <v>1161.5999999999999</v>
      </c>
      <c r="I297" s="233">
        <v>100</v>
      </c>
    </row>
    <row r="298" spans="1:9" ht="67.5" x14ac:dyDescent="0.25">
      <c r="A298" s="232" t="s">
        <v>288</v>
      </c>
      <c r="B298" s="80"/>
      <c r="C298" s="80" t="s">
        <v>45</v>
      </c>
      <c r="D298" s="80" t="s">
        <v>13</v>
      </c>
      <c r="E298" s="80" t="s">
        <v>289</v>
      </c>
      <c r="F298" s="80"/>
      <c r="G298" s="83">
        <v>1161.7</v>
      </c>
      <c r="H298" s="81">
        <v>1161.5999999999999</v>
      </c>
      <c r="I298" s="233">
        <v>100</v>
      </c>
    </row>
    <row r="299" spans="1:9" ht="40.5" x14ac:dyDescent="0.25">
      <c r="A299" s="232" t="s">
        <v>292</v>
      </c>
      <c r="B299" s="80"/>
      <c r="C299" s="80" t="s">
        <v>45</v>
      </c>
      <c r="D299" s="80" t="s">
        <v>13</v>
      </c>
      <c r="E299" s="80" t="s">
        <v>293</v>
      </c>
      <c r="F299" s="80"/>
      <c r="G299" s="83">
        <v>567.79999999999995</v>
      </c>
      <c r="H299" s="81">
        <v>567.79999999999995</v>
      </c>
      <c r="I299" s="233">
        <v>100</v>
      </c>
    </row>
    <row r="300" spans="1:9" ht="27" x14ac:dyDescent="0.25">
      <c r="A300" s="232" t="s">
        <v>148</v>
      </c>
      <c r="B300" s="80"/>
      <c r="C300" s="80" t="s">
        <v>45</v>
      </c>
      <c r="D300" s="80" t="s">
        <v>13</v>
      </c>
      <c r="E300" s="80" t="s">
        <v>293</v>
      </c>
      <c r="F300" s="80" t="s">
        <v>149</v>
      </c>
      <c r="G300" s="83">
        <v>567.79999999999995</v>
      </c>
      <c r="H300" s="81">
        <v>567.79999999999995</v>
      </c>
      <c r="I300" s="233">
        <v>100</v>
      </c>
    </row>
    <row r="301" spans="1:9" x14ac:dyDescent="0.25">
      <c r="A301" s="232" t="s">
        <v>150</v>
      </c>
      <c r="B301" s="80"/>
      <c r="C301" s="80" t="s">
        <v>45</v>
      </c>
      <c r="D301" s="80" t="s">
        <v>13</v>
      </c>
      <c r="E301" s="80" t="s">
        <v>293</v>
      </c>
      <c r="F301" s="80" t="s">
        <v>151</v>
      </c>
      <c r="G301" s="83">
        <v>567.79999999999995</v>
      </c>
      <c r="H301" s="81">
        <v>567.79999999999995</v>
      </c>
      <c r="I301" s="233">
        <v>100</v>
      </c>
    </row>
    <row r="302" spans="1:9" ht="40.5" x14ac:dyDescent="0.25">
      <c r="A302" s="232" t="s">
        <v>294</v>
      </c>
      <c r="B302" s="80"/>
      <c r="C302" s="80" t="s">
        <v>45</v>
      </c>
      <c r="D302" s="80" t="s">
        <v>13</v>
      </c>
      <c r="E302" s="80" t="s">
        <v>295</v>
      </c>
      <c r="F302" s="80"/>
      <c r="G302" s="83">
        <v>136.69999999999999</v>
      </c>
      <c r="H302" s="81">
        <v>136.69999999999999</v>
      </c>
      <c r="I302" s="233">
        <v>100</v>
      </c>
    </row>
    <row r="303" spans="1:9" ht="54" x14ac:dyDescent="0.25">
      <c r="A303" s="232" t="s">
        <v>24</v>
      </c>
      <c r="B303" s="80"/>
      <c r="C303" s="80" t="s">
        <v>45</v>
      </c>
      <c r="D303" s="80" t="s">
        <v>13</v>
      </c>
      <c r="E303" s="80" t="s">
        <v>295</v>
      </c>
      <c r="F303" s="80" t="s">
        <v>25</v>
      </c>
      <c r="G303" s="83">
        <v>136.69999999999999</v>
      </c>
      <c r="H303" s="81">
        <v>136.69999999999999</v>
      </c>
      <c r="I303" s="233">
        <v>100</v>
      </c>
    </row>
    <row r="304" spans="1:9" x14ac:dyDescent="0.25">
      <c r="A304" s="232" t="s">
        <v>142</v>
      </c>
      <c r="B304" s="80"/>
      <c r="C304" s="80" t="s">
        <v>45</v>
      </c>
      <c r="D304" s="80" t="s">
        <v>13</v>
      </c>
      <c r="E304" s="80" t="s">
        <v>295</v>
      </c>
      <c r="F304" s="80" t="s">
        <v>143</v>
      </c>
      <c r="G304" s="83">
        <v>136.69999999999999</v>
      </c>
      <c r="H304" s="81">
        <v>136.69999999999999</v>
      </c>
      <c r="I304" s="233">
        <v>100</v>
      </c>
    </row>
    <row r="305" spans="1:9" ht="40.5" x14ac:dyDescent="0.25">
      <c r="A305" s="232" t="s">
        <v>296</v>
      </c>
      <c r="B305" s="80"/>
      <c r="C305" s="80" t="s">
        <v>45</v>
      </c>
      <c r="D305" s="80" t="s">
        <v>13</v>
      </c>
      <c r="E305" s="80" t="s">
        <v>297</v>
      </c>
      <c r="F305" s="80"/>
      <c r="G305" s="83">
        <v>48.9</v>
      </c>
      <c r="H305" s="81">
        <v>48.9</v>
      </c>
      <c r="I305" s="233">
        <v>100</v>
      </c>
    </row>
    <row r="306" spans="1:9" ht="54" x14ac:dyDescent="0.25">
      <c r="A306" s="232" t="s">
        <v>24</v>
      </c>
      <c r="B306" s="80"/>
      <c r="C306" s="80" t="s">
        <v>45</v>
      </c>
      <c r="D306" s="80" t="s">
        <v>13</v>
      </c>
      <c r="E306" s="80" t="s">
        <v>297</v>
      </c>
      <c r="F306" s="80" t="s">
        <v>25</v>
      </c>
      <c r="G306" s="83">
        <v>48.9</v>
      </c>
      <c r="H306" s="81">
        <v>48.9</v>
      </c>
      <c r="I306" s="233">
        <v>100</v>
      </c>
    </row>
    <row r="307" spans="1:9" x14ac:dyDescent="0.25">
      <c r="A307" s="232" t="s">
        <v>142</v>
      </c>
      <c r="B307" s="80"/>
      <c r="C307" s="80" t="s">
        <v>45</v>
      </c>
      <c r="D307" s="80" t="s">
        <v>13</v>
      </c>
      <c r="E307" s="80" t="s">
        <v>297</v>
      </c>
      <c r="F307" s="80" t="s">
        <v>143</v>
      </c>
      <c r="G307" s="83">
        <v>48.9</v>
      </c>
      <c r="H307" s="81">
        <v>48.9</v>
      </c>
      <c r="I307" s="233">
        <v>100</v>
      </c>
    </row>
    <row r="308" spans="1:9" ht="40.5" x14ac:dyDescent="0.25">
      <c r="A308" s="232" t="s">
        <v>298</v>
      </c>
      <c r="B308" s="80"/>
      <c r="C308" s="80" t="s">
        <v>45</v>
      </c>
      <c r="D308" s="80" t="s">
        <v>13</v>
      </c>
      <c r="E308" s="80" t="s">
        <v>299</v>
      </c>
      <c r="F308" s="80"/>
      <c r="G308" s="83">
        <v>175.7</v>
      </c>
      <c r="H308" s="81">
        <v>175.7</v>
      </c>
      <c r="I308" s="233">
        <v>100</v>
      </c>
    </row>
    <row r="309" spans="1:9" ht="54" x14ac:dyDescent="0.25">
      <c r="A309" s="232" t="s">
        <v>24</v>
      </c>
      <c r="B309" s="80"/>
      <c r="C309" s="80" t="s">
        <v>45</v>
      </c>
      <c r="D309" s="80" t="s">
        <v>13</v>
      </c>
      <c r="E309" s="80" t="s">
        <v>299</v>
      </c>
      <c r="F309" s="80" t="s">
        <v>25</v>
      </c>
      <c r="G309" s="83">
        <v>175.7</v>
      </c>
      <c r="H309" s="81">
        <v>175.7</v>
      </c>
      <c r="I309" s="233">
        <v>100</v>
      </c>
    </row>
    <row r="310" spans="1:9" x14ac:dyDescent="0.25">
      <c r="A310" s="232" t="s">
        <v>142</v>
      </c>
      <c r="B310" s="80"/>
      <c r="C310" s="80" t="s">
        <v>45</v>
      </c>
      <c r="D310" s="80" t="s">
        <v>13</v>
      </c>
      <c r="E310" s="80" t="s">
        <v>299</v>
      </c>
      <c r="F310" s="80" t="s">
        <v>143</v>
      </c>
      <c r="G310" s="83">
        <v>175.7</v>
      </c>
      <c r="H310" s="81">
        <v>175.7</v>
      </c>
      <c r="I310" s="233">
        <v>100</v>
      </c>
    </row>
    <row r="311" spans="1:9" ht="40.5" x14ac:dyDescent="0.25">
      <c r="A311" s="232" t="s">
        <v>300</v>
      </c>
      <c r="B311" s="80"/>
      <c r="C311" s="80" t="s">
        <v>45</v>
      </c>
      <c r="D311" s="80" t="s">
        <v>13</v>
      </c>
      <c r="E311" s="80" t="s">
        <v>301</v>
      </c>
      <c r="F311" s="80"/>
      <c r="G311" s="83">
        <v>37.299999999999997</v>
      </c>
      <c r="H311" s="81">
        <v>37.200000000000003</v>
      </c>
      <c r="I311" s="233">
        <v>99.7</v>
      </c>
    </row>
    <row r="312" spans="1:9" ht="54" x14ac:dyDescent="0.25">
      <c r="A312" s="232" t="s">
        <v>24</v>
      </c>
      <c r="B312" s="80"/>
      <c r="C312" s="80" t="s">
        <v>45</v>
      </c>
      <c r="D312" s="80" t="s">
        <v>13</v>
      </c>
      <c r="E312" s="80" t="s">
        <v>301</v>
      </c>
      <c r="F312" s="80" t="s">
        <v>25</v>
      </c>
      <c r="G312" s="81">
        <v>37.299999999999997</v>
      </c>
      <c r="H312" s="81">
        <v>37.200000000000003</v>
      </c>
      <c r="I312" s="233">
        <v>99.7</v>
      </c>
    </row>
    <row r="313" spans="1:9" x14ac:dyDescent="0.25">
      <c r="A313" s="232" t="s">
        <v>142</v>
      </c>
      <c r="B313" s="80"/>
      <c r="C313" s="80" t="s">
        <v>45</v>
      </c>
      <c r="D313" s="80" t="s">
        <v>13</v>
      </c>
      <c r="E313" s="80" t="s">
        <v>301</v>
      </c>
      <c r="F313" s="80" t="s">
        <v>143</v>
      </c>
      <c r="G313" s="81">
        <v>37.299999999999997</v>
      </c>
      <c r="H313" s="81">
        <v>37.200000000000003</v>
      </c>
      <c r="I313" s="233">
        <v>99.7</v>
      </c>
    </row>
    <row r="314" spans="1:9" ht="40.5" x14ac:dyDescent="0.25">
      <c r="A314" s="232" t="s">
        <v>302</v>
      </c>
      <c r="B314" s="80"/>
      <c r="C314" s="80" t="s">
        <v>45</v>
      </c>
      <c r="D314" s="80" t="s">
        <v>13</v>
      </c>
      <c r="E314" s="80" t="s">
        <v>303</v>
      </c>
      <c r="F314" s="80"/>
      <c r="G314" s="83">
        <v>29.3</v>
      </c>
      <c r="H314" s="81">
        <v>29.3</v>
      </c>
      <c r="I314" s="233">
        <v>100</v>
      </c>
    </row>
    <row r="315" spans="1:9" ht="54" x14ac:dyDescent="0.25">
      <c r="A315" s="232" t="s">
        <v>24</v>
      </c>
      <c r="B315" s="80"/>
      <c r="C315" s="80" t="s">
        <v>45</v>
      </c>
      <c r="D315" s="80" t="s">
        <v>13</v>
      </c>
      <c r="E315" s="80" t="s">
        <v>303</v>
      </c>
      <c r="F315" s="80" t="s">
        <v>25</v>
      </c>
      <c r="G315" s="83">
        <v>29.3</v>
      </c>
      <c r="H315" s="81">
        <v>29.3</v>
      </c>
      <c r="I315" s="233">
        <v>100</v>
      </c>
    </row>
    <row r="316" spans="1:9" x14ac:dyDescent="0.25">
      <c r="A316" s="232" t="s">
        <v>142</v>
      </c>
      <c r="B316" s="80"/>
      <c r="C316" s="80" t="s">
        <v>45</v>
      </c>
      <c r="D316" s="80" t="s">
        <v>13</v>
      </c>
      <c r="E316" s="80" t="s">
        <v>303</v>
      </c>
      <c r="F316" s="80" t="s">
        <v>143</v>
      </c>
      <c r="G316" s="83">
        <v>29.3</v>
      </c>
      <c r="H316" s="81">
        <v>29.3</v>
      </c>
      <c r="I316" s="233">
        <v>100</v>
      </c>
    </row>
    <row r="317" spans="1:9" ht="40.5" x14ac:dyDescent="0.25">
      <c r="A317" s="232" t="s">
        <v>304</v>
      </c>
      <c r="B317" s="80"/>
      <c r="C317" s="80" t="s">
        <v>45</v>
      </c>
      <c r="D317" s="80" t="s">
        <v>13</v>
      </c>
      <c r="E317" s="80" t="s">
        <v>305</v>
      </c>
      <c r="F317" s="80"/>
      <c r="G317" s="83">
        <v>19.5</v>
      </c>
      <c r="H317" s="81">
        <v>19.5</v>
      </c>
      <c r="I317" s="233">
        <v>100</v>
      </c>
    </row>
    <row r="318" spans="1:9" ht="27" x14ac:dyDescent="0.25">
      <c r="A318" s="232" t="s">
        <v>148</v>
      </c>
      <c r="B318" s="80"/>
      <c r="C318" s="80" t="s">
        <v>45</v>
      </c>
      <c r="D318" s="80" t="s">
        <v>13</v>
      </c>
      <c r="E318" s="80" t="s">
        <v>305</v>
      </c>
      <c r="F318" s="80" t="s">
        <v>149</v>
      </c>
      <c r="G318" s="83">
        <v>19.5</v>
      </c>
      <c r="H318" s="81">
        <v>19.5</v>
      </c>
      <c r="I318" s="233">
        <v>100</v>
      </c>
    </row>
    <row r="319" spans="1:9" x14ac:dyDescent="0.25">
      <c r="A319" s="232" t="s">
        <v>150</v>
      </c>
      <c r="B319" s="80"/>
      <c r="C319" s="80" t="s">
        <v>45</v>
      </c>
      <c r="D319" s="80" t="s">
        <v>13</v>
      </c>
      <c r="E319" s="80" t="s">
        <v>305</v>
      </c>
      <c r="F319" s="80" t="s">
        <v>151</v>
      </c>
      <c r="G319" s="83">
        <v>19.5</v>
      </c>
      <c r="H319" s="81">
        <v>19.5</v>
      </c>
      <c r="I319" s="233">
        <v>100</v>
      </c>
    </row>
    <row r="320" spans="1:9" ht="40.5" x14ac:dyDescent="0.25">
      <c r="A320" s="232" t="s">
        <v>306</v>
      </c>
      <c r="B320" s="80"/>
      <c r="C320" s="80" t="s">
        <v>45</v>
      </c>
      <c r="D320" s="80" t="s">
        <v>13</v>
      </c>
      <c r="E320" s="80" t="s">
        <v>307</v>
      </c>
      <c r="F320" s="80"/>
      <c r="G320" s="83">
        <v>146.5</v>
      </c>
      <c r="H320" s="81">
        <v>146.5</v>
      </c>
      <c r="I320" s="233">
        <v>100</v>
      </c>
    </row>
    <row r="321" spans="1:9" ht="27" x14ac:dyDescent="0.25">
      <c r="A321" s="232" t="s">
        <v>148</v>
      </c>
      <c r="B321" s="80"/>
      <c r="C321" s="80" t="s">
        <v>45</v>
      </c>
      <c r="D321" s="80" t="s">
        <v>13</v>
      </c>
      <c r="E321" s="80" t="s">
        <v>307</v>
      </c>
      <c r="F321" s="80" t="s">
        <v>149</v>
      </c>
      <c r="G321" s="83">
        <v>146.5</v>
      </c>
      <c r="H321" s="81">
        <v>146.5</v>
      </c>
      <c r="I321" s="233">
        <v>100</v>
      </c>
    </row>
    <row r="322" spans="1:9" x14ac:dyDescent="0.25">
      <c r="A322" s="232" t="s">
        <v>150</v>
      </c>
      <c r="B322" s="80"/>
      <c r="C322" s="80" t="s">
        <v>45</v>
      </c>
      <c r="D322" s="80" t="s">
        <v>13</v>
      </c>
      <c r="E322" s="80" t="s">
        <v>307</v>
      </c>
      <c r="F322" s="80" t="s">
        <v>151</v>
      </c>
      <c r="G322" s="81">
        <v>146.5</v>
      </c>
      <c r="H322" s="81">
        <v>146.5</v>
      </c>
      <c r="I322" s="233">
        <v>100</v>
      </c>
    </row>
    <row r="323" spans="1:9" x14ac:dyDescent="0.25">
      <c r="A323" s="230" t="s">
        <v>308</v>
      </c>
      <c r="B323" s="78"/>
      <c r="C323" s="78" t="s">
        <v>45</v>
      </c>
      <c r="D323" s="78" t="s">
        <v>309</v>
      </c>
      <c r="E323" s="78"/>
      <c r="F323" s="78"/>
      <c r="G323" s="79">
        <v>7398.1</v>
      </c>
      <c r="H323" s="79">
        <v>4601.3999999999996</v>
      </c>
      <c r="I323" s="231">
        <v>62.2</v>
      </c>
    </row>
    <row r="324" spans="1:9" x14ac:dyDescent="0.25">
      <c r="A324" s="232" t="s">
        <v>70</v>
      </c>
      <c r="B324" s="80"/>
      <c r="C324" s="80" t="s">
        <v>45</v>
      </c>
      <c r="D324" s="80" t="s">
        <v>309</v>
      </c>
      <c r="E324" s="80" t="s">
        <v>71</v>
      </c>
      <c r="F324" s="80"/>
      <c r="G324" s="81">
        <v>7398.1</v>
      </c>
      <c r="H324" s="81">
        <v>4601.3999999999996</v>
      </c>
      <c r="I324" s="233">
        <v>62.2</v>
      </c>
    </row>
    <row r="325" spans="1:9" ht="27" x14ac:dyDescent="0.25">
      <c r="A325" s="232" t="s">
        <v>310</v>
      </c>
      <c r="B325" s="80"/>
      <c r="C325" s="80" t="s">
        <v>45</v>
      </c>
      <c r="D325" s="80" t="s">
        <v>309</v>
      </c>
      <c r="E325" s="80" t="s">
        <v>311</v>
      </c>
      <c r="F325" s="80"/>
      <c r="G325" s="81">
        <v>3072.1</v>
      </c>
      <c r="H325" s="81">
        <v>3072.1</v>
      </c>
      <c r="I325" s="233">
        <v>100</v>
      </c>
    </row>
    <row r="326" spans="1:9" ht="54" x14ac:dyDescent="0.25">
      <c r="A326" s="232" t="s">
        <v>312</v>
      </c>
      <c r="B326" s="80"/>
      <c r="C326" s="80" t="s">
        <v>45</v>
      </c>
      <c r="D326" s="80" t="s">
        <v>309</v>
      </c>
      <c r="E326" s="80" t="s">
        <v>313</v>
      </c>
      <c r="F326" s="80"/>
      <c r="G326" s="81">
        <v>3072.1</v>
      </c>
      <c r="H326" s="81">
        <v>3072.1</v>
      </c>
      <c r="I326" s="233">
        <v>100</v>
      </c>
    </row>
    <row r="327" spans="1:9" ht="27" x14ac:dyDescent="0.25">
      <c r="A327" s="232" t="s">
        <v>314</v>
      </c>
      <c r="B327" s="80"/>
      <c r="C327" s="80" t="s">
        <v>45</v>
      </c>
      <c r="D327" s="80" t="s">
        <v>309</v>
      </c>
      <c r="E327" s="80" t="s">
        <v>315</v>
      </c>
      <c r="F327" s="80"/>
      <c r="G327" s="81">
        <v>3072.1</v>
      </c>
      <c r="H327" s="81">
        <v>3072.1</v>
      </c>
      <c r="I327" s="233">
        <v>100</v>
      </c>
    </row>
    <row r="328" spans="1:9" ht="27" x14ac:dyDescent="0.25">
      <c r="A328" s="232" t="s">
        <v>40</v>
      </c>
      <c r="B328" s="80"/>
      <c r="C328" s="80" t="s">
        <v>45</v>
      </c>
      <c r="D328" s="80" t="s">
        <v>309</v>
      </c>
      <c r="E328" s="80" t="s">
        <v>315</v>
      </c>
      <c r="F328" s="80" t="s">
        <v>41</v>
      </c>
      <c r="G328" s="81">
        <v>3072.1</v>
      </c>
      <c r="H328" s="81">
        <v>3072.1</v>
      </c>
      <c r="I328" s="233">
        <v>100</v>
      </c>
    </row>
    <row r="329" spans="1:9" ht="27" x14ac:dyDescent="0.25">
      <c r="A329" s="232" t="s">
        <v>42</v>
      </c>
      <c r="B329" s="80"/>
      <c r="C329" s="80" t="s">
        <v>45</v>
      </c>
      <c r="D329" s="80" t="s">
        <v>309</v>
      </c>
      <c r="E329" s="80" t="s">
        <v>315</v>
      </c>
      <c r="F329" s="80" t="s">
        <v>43</v>
      </c>
      <c r="G329" s="81">
        <v>3072.1</v>
      </c>
      <c r="H329" s="81">
        <v>3072.1</v>
      </c>
      <c r="I329" s="233">
        <v>100</v>
      </c>
    </row>
    <row r="330" spans="1:9" ht="27" x14ac:dyDescent="0.25">
      <c r="A330" s="232" t="s">
        <v>72</v>
      </c>
      <c r="B330" s="80"/>
      <c r="C330" s="80" t="s">
        <v>45</v>
      </c>
      <c r="D330" s="80" t="s">
        <v>309</v>
      </c>
      <c r="E330" s="80" t="s">
        <v>73</v>
      </c>
      <c r="F330" s="80"/>
      <c r="G330" s="81">
        <v>4326</v>
      </c>
      <c r="H330" s="81">
        <v>1529.3</v>
      </c>
      <c r="I330" s="233">
        <v>35.4</v>
      </c>
    </row>
    <row r="331" spans="1:9" ht="54" x14ac:dyDescent="0.25">
      <c r="A331" s="232" t="s">
        <v>74</v>
      </c>
      <c r="B331" s="80"/>
      <c r="C331" s="80" t="s">
        <v>45</v>
      </c>
      <c r="D331" s="80" t="s">
        <v>309</v>
      </c>
      <c r="E331" s="80" t="s">
        <v>75</v>
      </c>
      <c r="F331" s="80"/>
      <c r="G331" s="81">
        <v>4326</v>
      </c>
      <c r="H331" s="81">
        <v>1529.3</v>
      </c>
      <c r="I331" s="233">
        <v>35.4</v>
      </c>
    </row>
    <row r="332" spans="1:9" ht="40.5" x14ac:dyDescent="0.25">
      <c r="A332" s="232" t="s">
        <v>76</v>
      </c>
      <c r="B332" s="80"/>
      <c r="C332" s="80" t="s">
        <v>45</v>
      </c>
      <c r="D332" s="80" t="s">
        <v>309</v>
      </c>
      <c r="E332" s="80" t="s">
        <v>77</v>
      </c>
      <c r="F332" s="80"/>
      <c r="G332" s="81">
        <v>4212.7</v>
      </c>
      <c r="H332" s="81">
        <v>1416.1</v>
      </c>
      <c r="I332" s="233">
        <v>33.6</v>
      </c>
    </row>
    <row r="333" spans="1:9" ht="27" x14ac:dyDescent="0.25">
      <c r="A333" s="232" t="s">
        <v>40</v>
      </c>
      <c r="B333" s="80"/>
      <c r="C333" s="80" t="s">
        <v>45</v>
      </c>
      <c r="D333" s="80" t="s">
        <v>309</v>
      </c>
      <c r="E333" s="80" t="s">
        <v>77</v>
      </c>
      <c r="F333" s="80" t="s">
        <v>41</v>
      </c>
      <c r="G333" s="81">
        <v>4212.7</v>
      </c>
      <c r="H333" s="81">
        <v>1416.1</v>
      </c>
      <c r="I333" s="233">
        <v>33.6</v>
      </c>
    </row>
    <row r="334" spans="1:9" ht="27" x14ac:dyDescent="0.25">
      <c r="A334" s="232" t="s">
        <v>42</v>
      </c>
      <c r="B334" s="80"/>
      <c r="C334" s="80" t="s">
        <v>45</v>
      </c>
      <c r="D334" s="80" t="s">
        <v>309</v>
      </c>
      <c r="E334" s="80" t="s">
        <v>77</v>
      </c>
      <c r="F334" s="80" t="s">
        <v>43</v>
      </c>
      <c r="G334" s="81">
        <v>4212.7</v>
      </c>
      <c r="H334" s="81">
        <v>1416.1</v>
      </c>
      <c r="I334" s="233">
        <v>33.6</v>
      </c>
    </row>
    <row r="335" spans="1:9" ht="54" x14ac:dyDescent="0.25">
      <c r="A335" s="232" t="s">
        <v>316</v>
      </c>
      <c r="B335" s="80"/>
      <c r="C335" s="80" t="s">
        <v>45</v>
      </c>
      <c r="D335" s="80" t="s">
        <v>309</v>
      </c>
      <c r="E335" s="80" t="s">
        <v>317</v>
      </c>
      <c r="F335" s="80"/>
      <c r="G335" s="81">
        <v>113.2</v>
      </c>
      <c r="H335" s="81">
        <v>113.2</v>
      </c>
      <c r="I335" s="233">
        <v>100</v>
      </c>
    </row>
    <row r="336" spans="1:9" ht="27" x14ac:dyDescent="0.25">
      <c r="A336" s="232" t="s">
        <v>40</v>
      </c>
      <c r="B336" s="80"/>
      <c r="C336" s="80" t="s">
        <v>45</v>
      </c>
      <c r="D336" s="80" t="s">
        <v>309</v>
      </c>
      <c r="E336" s="80" t="s">
        <v>317</v>
      </c>
      <c r="F336" s="80" t="s">
        <v>41</v>
      </c>
      <c r="G336" s="81">
        <v>113.2</v>
      </c>
      <c r="H336" s="81">
        <v>113.2</v>
      </c>
      <c r="I336" s="233">
        <v>100</v>
      </c>
    </row>
    <row r="337" spans="1:9" ht="27" x14ac:dyDescent="0.25">
      <c r="A337" s="232" t="s">
        <v>42</v>
      </c>
      <c r="B337" s="80"/>
      <c r="C337" s="80" t="s">
        <v>45</v>
      </c>
      <c r="D337" s="80" t="s">
        <v>309</v>
      </c>
      <c r="E337" s="80" t="s">
        <v>317</v>
      </c>
      <c r="F337" s="80" t="s">
        <v>43</v>
      </c>
      <c r="G337" s="81">
        <v>113.2</v>
      </c>
      <c r="H337" s="81">
        <v>113.2</v>
      </c>
      <c r="I337" s="233">
        <v>100</v>
      </c>
    </row>
    <row r="338" spans="1:9" x14ac:dyDescent="0.25">
      <c r="A338" s="230" t="s">
        <v>318</v>
      </c>
      <c r="B338" s="78"/>
      <c r="C338" s="78" t="s">
        <v>45</v>
      </c>
      <c r="D338" s="78" t="s">
        <v>319</v>
      </c>
      <c r="E338" s="78"/>
      <c r="F338" s="78"/>
      <c r="G338" s="79">
        <v>44556.3</v>
      </c>
      <c r="H338" s="79">
        <v>32426.9</v>
      </c>
      <c r="I338" s="231">
        <v>72.8</v>
      </c>
    </row>
    <row r="339" spans="1:9" ht="27" x14ac:dyDescent="0.25">
      <c r="A339" s="232" t="s">
        <v>320</v>
      </c>
      <c r="B339" s="80"/>
      <c r="C339" s="80" t="s">
        <v>45</v>
      </c>
      <c r="D339" s="80" t="s">
        <v>319</v>
      </c>
      <c r="E339" s="80" t="s">
        <v>321</v>
      </c>
      <c r="F339" s="80"/>
      <c r="G339" s="81">
        <v>44556.3</v>
      </c>
      <c r="H339" s="81">
        <v>32426.9</v>
      </c>
      <c r="I339" s="233">
        <v>72.8</v>
      </c>
    </row>
    <row r="340" spans="1:9" ht="27" x14ac:dyDescent="0.25">
      <c r="A340" s="232" t="s">
        <v>322</v>
      </c>
      <c r="B340" s="80"/>
      <c r="C340" s="80" t="s">
        <v>45</v>
      </c>
      <c r="D340" s="80" t="s">
        <v>319</v>
      </c>
      <c r="E340" s="80" t="s">
        <v>323</v>
      </c>
      <c r="F340" s="80"/>
      <c r="G340" s="81">
        <v>44556.3</v>
      </c>
      <c r="H340" s="81">
        <v>32426.9</v>
      </c>
      <c r="I340" s="233">
        <v>72.8</v>
      </c>
    </row>
    <row r="341" spans="1:9" ht="67.5" x14ac:dyDescent="0.25">
      <c r="A341" s="232" t="s">
        <v>324</v>
      </c>
      <c r="B341" s="80"/>
      <c r="C341" s="80" t="s">
        <v>45</v>
      </c>
      <c r="D341" s="80" t="s">
        <v>319</v>
      </c>
      <c r="E341" s="80" t="s">
        <v>325</v>
      </c>
      <c r="F341" s="80"/>
      <c r="G341" s="81">
        <v>44556.3</v>
      </c>
      <c r="H341" s="81">
        <v>32426.9</v>
      </c>
      <c r="I341" s="233">
        <v>72.8</v>
      </c>
    </row>
    <row r="342" spans="1:9" ht="54" x14ac:dyDescent="0.25">
      <c r="A342" s="232" t="s">
        <v>326</v>
      </c>
      <c r="B342" s="80"/>
      <c r="C342" s="80" t="s">
        <v>45</v>
      </c>
      <c r="D342" s="80" t="s">
        <v>319</v>
      </c>
      <c r="E342" s="80" t="s">
        <v>327</v>
      </c>
      <c r="F342" s="80"/>
      <c r="G342" s="81">
        <v>5353.4</v>
      </c>
      <c r="H342" s="81">
        <v>4283.8999999999996</v>
      </c>
      <c r="I342" s="233">
        <v>80</v>
      </c>
    </row>
    <row r="343" spans="1:9" ht="27" x14ac:dyDescent="0.25">
      <c r="A343" s="232" t="s">
        <v>40</v>
      </c>
      <c r="B343" s="80"/>
      <c r="C343" s="80" t="s">
        <v>45</v>
      </c>
      <c r="D343" s="80" t="s">
        <v>319</v>
      </c>
      <c r="E343" s="80" t="s">
        <v>327</v>
      </c>
      <c r="F343" s="80" t="s">
        <v>41</v>
      </c>
      <c r="G343" s="81">
        <v>5353.4</v>
      </c>
      <c r="H343" s="81">
        <v>4283.8999999999996</v>
      </c>
      <c r="I343" s="233">
        <v>80</v>
      </c>
    </row>
    <row r="344" spans="1:9" ht="27" x14ac:dyDescent="0.25">
      <c r="A344" s="232" t="s">
        <v>42</v>
      </c>
      <c r="B344" s="80"/>
      <c r="C344" s="80" t="s">
        <v>45</v>
      </c>
      <c r="D344" s="80" t="s">
        <v>319</v>
      </c>
      <c r="E344" s="80" t="s">
        <v>327</v>
      </c>
      <c r="F344" s="80" t="s">
        <v>43</v>
      </c>
      <c r="G344" s="81">
        <v>5353.4</v>
      </c>
      <c r="H344" s="81">
        <v>4283.8999999999996</v>
      </c>
      <c r="I344" s="233">
        <v>80</v>
      </c>
    </row>
    <row r="345" spans="1:9" ht="54" x14ac:dyDescent="0.25">
      <c r="A345" s="232" t="s">
        <v>328</v>
      </c>
      <c r="B345" s="80"/>
      <c r="C345" s="80" t="s">
        <v>45</v>
      </c>
      <c r="D345" s="80" t="s">
        <v>319</v>
      </c>
      <c r="E345" s="80" t="s">
        <v>329</v>
      </c>
      <c r="F345" s="80"/>
      <c r="G345" s="81">
        <v>182.9</v>
      </c>
      <c r="H345" s="81">
        <v>182.9</v>
      </c>
      <c r="I345" s="233">
        <v>100</v>
      </c>
    </row>
    <row r="346" spans="1:9" ht="27" x14ac:dyDescent="0.25">
      <c r="A346" s="232" t="s">
        <v>40</v>
      </c>
      <c r="B346" s="80"/>
      <c r="C346" s="80" t="s">
        <v>45</v>
      </c>
      <c r="D346" s="80" t="s">
        <v>319</v>
      </c>
      <c r="E346" s="80" t="s">
        <v>329</v>
      </c>
      <c r="F346" s="80" t="s">
        <v>41</v>
      </c>
      <c r="G346" s="81">
        <v>182.9</v>
      </c>
      <c r="H346" s="81">
        <v>182.9</v>
      </c>
      <c r="I346" s="233">
        <v>100</v>
      </c>
    </row>
    <row r="347" spans="1:9" ht="27" x14ac:dyDescent="0.25">
      <c r="A347" s="232" t="s">
        <v>42</v>
      </c>
      <c r="B347" s="80"/>
      <c r="C347" s="80" t="s">
        <v>45</v>
      </c>
      <c r="D347" s="80" t="s">
        <v>319</v>
      </c>
      <c r="E347" s="80" t="s">
        <v>329</v>
      </c>
      <c r="F347" s="80" t="s">
        <v>43</v>
      </c>
      <c r="G347" s="81">
        <v>182.9</v>
      </c>
      <c r="H347" s="81">
        <v>182.9</v>
      </c>
      <c r="I347" s="233">
        <v>100</v>
      </c>
    </row>
    <row r="348" spans="1:9" ht="40.5" x14ac:dyDescent="0.25">
      <c r="A348" s="232" t="s">
        <v>330</v>
      </c>
      <c r="B348" s="80"/>
      <c r="C348" s="80" t="s">
        <v>45</v>
      </c>
      <c r="D348" s="80" t="s">
        <v>319</v>
      </c>
      <c r="E348" s="80" t="s">
        <v>331</v>
      </c>
      <c r="F348" s="80"/>
      <c r="G348" s="81">
        <v>39020</v>
      </c>
      <c r="H348" s="81">
        <v>27960.1</v>
      </c>
      <c r="I348" s="233">
        <v>71.7</v>
      </c>
    </row>
    <row r="349" spans="1:9" ht="27" x14ac:dyDescent="0.25">
      <c r="A349" s="232" t="s">
        <v>40</v>
      </c>
      <c r="B349" s="80"/>
      <c r="C349" s="80" t="s">
        <v>45</v>
      </c>
      <c r="D349" s="80" t="s">
        <v>319</v>
      </c>
      <c r="E349" s="80" t="s">
        <v>331</v>
      </c>
      <c r="F349" s="80" t="s">
        <v>41</v>
      </c>
      <c r="G349" s="81">
        <v>39020</v>
      </c>
      <c r="H349" s="81">
        <v>27960.1</v>
      </c>
      <c r="I349" s="233">
        <v>71.7</v>
      </c>
    </row>
    <row r="350" spans="1:9" ht="27" x14ac:dyDescent="0.25">
      <c r="A350" s="232" t="s">
        <v>42</v>
      </c>
      <c r="B350" s="80"/>
      <c r="C350" s="80" t="s">
        <v>45</v>
      </c>
      <c r="D350" s="80" t="s">
        <v>319</v>
      </c>
      <c r="E350" s="80" t="s">
        <v>331</v>
      </c>
      <c r="F350" s="80" t="s">
        <v>43</v>
      </c>
      <c r="G350" s="81">
        <v>39020</v>
      </c>
      <c r="H350" s="81">
        <v>27960.1</v>
      </c>
      <c r="I350" s="233">
        <v>71.7</v>
      </c>
    </row>
    <row r="351" spans="1:9" x14ac:dyDescent="0.25">
      <c r="A351" s="230" t="s">
        <v>332</v>
      </c>
      <c r="B351" s="78"/>
      <c r="C351" s="78" t="s">
        <v>45</v>
      </c>
      <c r="D351" s="78" t="s">
        <v>213</v>
      </c>
      <c r="E351" s="78"/>
      <c r="F351" s="78"/>
      <c r="G351" s="79">
        <v>626737.1</v>
      </c>
      <c r="H351" s="79">
        <v>621912.80000000005</v>
      </c>
      <c r="I351" s="231">
        <v>99.2</v>
      </c>
    </row>
    <row r="352" spans="1:9" x14ac:dyDescent="0.25">
      <c r="A352" s="232" t="s">
        <v>62</v>
      </c>
      <c r="B352" s="80"/>
      <c r="C352" s="80" t="s">
        <v>45</v>
      </c>
      <c r="D352" s="80" t="s">
        <v>213</v>
      </c>
      <c r="E352" s="80" t="s">
        <v>63</v>
      </c>
      <c r="F352" s="80"/>
      <c r="G352" s="81">
        <v>486</v>
      </c>
      <c r="H352" s="81">
        <v>486</v>
      </c>
      <c r="I352" s="233">
        <v>100</v>
      </c>
    </row>
    <row r="353" spans="1:9" x14ac:dyDescent="0.25">
      <c r="A353" s="232" t="s">
        <v>333</v>
      </c>
      <c r="B353" s="80"/>
      <c r="C353" s="80" t="s">
        <v>45</v>
      </c>
      <c r="D353" s="80" t="s">
        <v>213</v>
      </c>
      <c r="E353" s="80" t="s">
        <v>334</v>
      </c>
      <c r="F353" s="80"/>
      <c r="G353" s="81">
        <v>486</v>
      </c>
      <c r="H353" s="81">
        <v>486</v>
      </c>
      <c r="I353" s="233">
        <v>100</v>
      </c>
    </row>
    <row r="354" spans="1:9" ht="40.5" x14ac:dyDescent="0.25">
      <c r="A354" s="232" t="s">
        <v>335</v>
      </c>
      <c r="B354" s="80"/>
      <c r="C354" s="80" t="s">
        <v>45</v>
      </c>
      <c r="D354" s="80" t="s">
        <v>213</v>
      </c>
      <c r="E354" s="80" t="s">
        <v>336</v>
      </c>
      <c r="F354" s="80"/>
      <c r="G354" s="81">
        <v>486</v>
      </c>
      <c r="H354" s="81">
        <v>486</v>
      </c>
      <c r="I354" s="233">
        <v>100</v>
      </c>
    </row>
    <row r="355" spans="1:9" ht="67.5" x14ac:dyDescent="0.25">
      <c r="A355" s="232" t="s">
        <v>337</v>
      </c>
      <c r="B355" s="80"/>
      <c r="C355" s="80" t="s">
        <v>45</v>
      </c>
      <c r="D355" s="80" t="s">
        <v>213</v>
      </c>
      <c r="E355" s="80" t="s">
        <v>338</v>
      </c>
      <c r="F355" s="80"/>
      <c r="G355" s="81">
        <v>356.2</v>
      </c>
      <c r="H355" s="81">
        <v>356.3</v>
      </c>
      <c r="I355" s="233">
        <v>100</v>
      </c>
    </row>
    <row r="356" spans="1:9" ht="27" x14ac:dyDescent="0.25">
      <c r="A356" s="232" t="s">
        <v>148</v>
      </c>
      <c r="B356" s="80"/>
      <c r="C356" s="80" t="s">
        <v>45</v>
      </c>
      <c r="D356" s="80" t="s">
        <v>213</v>
      </c>
      <c r="E356" s="80" t="s">
        <v>338</v>
      </c>
      <c r="F356" s="80" t="s">
        <v>149</v>
      </c>
      <c r="G356" s="81">
        <v>356.2</v>
      </c>
      <c r="H356" s="81">
        <v>356.3</v>
      </c>
      <c r="I356" s="233">
        <v>100</v>
      </c>
    </row>
    <row r="357" spans="1:9" x14ac:dyDescent="0.25">
      <c r="A357" s="232" t="s">
        <v>150</v>
      </c>
      <c r="B357" s="80"/>
      <c r="C357" s="80" t="s">
        <v>45</v>
      </c>
      <c r="D357" s="80" t="s">
        <v>213</v>
      </c>
      <c r="E357" s="80" t="s">
        <v>338</v>
      </c>
      <c r="F357" s="80" t="s">
        <v>151</v>
      </c>
      <c r="G357" s="81">
        <v>356.2</v>
      </c>
      <c r="H357" s="81">
        <v>356.3</v>
      </c>
      <c r="I357" s="233">
        <v>100</v>
      </c>
    </row>
    <row r="358" spans="1:9" ht="67.5" x14ac:dyDescent="0.25">
      <c r="A358" s="232" t="s">
        <v>339</v>
      </c>
      <c r="B358" s="80"/>
      <c r="C358" s="80" t="s">
        <v>45</v>
      </c>
      <c r="D358" s="80" t="s">
        <v>213</v>
      </c>
      <c r="E358" s="80" t="s">
        <v>340</v>
      </c>
      <c r="F358" s="80"/>
      <c r="G358" s="81">
        <v>11</v>
      </c>
      <c r="H358" s="81">
        <v>11</v>
      </c>
      <c r="I358" s="233">
        <v>100</v>
      </c>
    </row>
    <row r="359" spans="1:9" ht="27" x14ac:dyDescent="0.25">
      <c r="A359" s="232" t="s">
        <v>40</v>
      </c>
      <c r="B359" s="80"/>
      <c r="C359" s="80" t="s">
        <v>45</v>
      </c>
      <c r="D359" s="80" t="s">
        <v>213</v>
      </c>
      <c r="E359" s="80" t="s">
        <v>340</v>
      </c>
      <c r="F359" s="80" t="s">
        <v>41</v>
      </c>
      <c r="G359" s="81">
        <v>11</v>
      </c>
      <c r="H359" s="81">
        <v>11</v>
      </c>
      <c r="I359" s="233">
        <v>100</v>
      </c>
    </row>
    <row r="360" spans="1:9" ht="27" x14ac:dyDescent="0.25">
      <c r="A360" s="232" t="s">
        <v>42</v>
      </c>
      <c r="B360" s="80"/>
      <c r="C360" s="80" t="s">
        <v>45</v>
      </c>
      <c r="D360" s="80" t="s">
        <v>213</v>
      </c>
      <c r="E360" s="80" t="s">
        <v>340</v>
      </c>
      <c r="F360" s="80" t="s">
        <v>43</v>
      </c>
      <c r="G360" s="81">
        <v>11</v>
      </c>
      <c r="H360" s="81">
        <v>11</v>
      </c>
      <c r="I360" s="233">
        <v>100</v>
      </c>
    </row>
    <row r="361" spans="1:9" ht="67.5" x14ac:dyDescent="0.25">
      <c r="A361" s="232" t="s">
        <v>341</v>
      </c>
      <c r="B361" s="80"/>
      <c r="C361" s="80" t="s">
        <v>45</v>
      </c>
      <c r="D361" s="80" t="s">
        <v>213</v>
      </c>
      <c r="E361" s="80" t="s">
        <v>342</v>
      </c>
      <c r="F361" s="80"/>
      <c r="G361" s="81">
        <v>118.8</v>
      </c>
      <c r="H361" s="81">
        <v>118.8</v>
      </c>
      <c r="I361" s="233">
        <v>100</v>
      </c>
    </row>
    <row r="362" spans="1:9" ht="27" x14ac:dyDescent="0.25">
      <c r="A362" s="232" t="s">
        <v>148</v>
      </c>
      <c r="B362" s="80"/>
      <c r="C362" s="80" t="s">
        <v>45</v>
      </c>
      <c r="D362" s="80" t="s">
        <v>213</v>
      </c>
      <c r="E362" s="80" t="s">
        <v>342</v>
      </c>
      <c r="F362" s="80" t="s">
        <v>149</v>
      </c>
      <c r="G362" s="81">
        <v>118.8</v>
      </c>
      <c r="H362" s="81">
        <v>118.8</v>
      </c>
      <c r="I362" s="233">
        <v>100</v>
      </c>
    </row>
    <row r="363" spans="1:9" x14ac:dyDescent="0.25">
      <c r="A363" s="232" t="s">
        <v>150</v>
      </c>
      <c r="B363" s="80"/>
      <c r="C363" s="80" t="s">
        <v>45</v>
      </c>
      <c r="D363" s="80" t="s">
        <v>213</v>
      </c>
      <c r="E363" s="80" t="s">
        <v>342</v>
      </c>
      <c r="F363" s="80" t="s">
        <v>151</v>
      </c>
      <c r="G363" s="81">
        <v>118.8</v>
      </c>
      <c r="H363" s="81">
        <v>118.8</v>
      </c>
      <c r="I363" s="233">
        <v>100</v>
      </c>
    </row>
    <row r="364" spans="1:9" ht="27" x14ac:dyDescent="0.25">
      <c r="A364" s="232" t="s">
        <v>320</v>
      </c>
      <c r="B364" s="80"/>
      <c r="C364" s="80" t="s">
        <v>45</v>
      </c>
      <c r="D364" s="80" t="s">
        <v>213</v>
      </c>
      <c r="E364" s="80" t="s">
        <v>321</v>
      </c>
      <c r="F364" s="80"/>
      <c r="G364" s="81">
        <v>616435.1</v>
      </c>
      <c r="H364" s="81">
        <v>611610.9</v>
      </c>
      <c r="I364" s="233">
        <v>99.2</v>
      </c>
    </row>
    <row r="365" spans="1:9" x14ac:dyDescent="0.25">
      <c r="A365" s="232" t="s">
        <v>343</v>
      </c>
      <c r="B365" s="80"/>
      <c r="C365" s="80" t="s">
        <v>45</v>
      </c>
      <c r="D365" s="80" t="s">
        <v>213</v>
      </c>
      <c r="E365" s="80" t="s">
        <v>344</v>
      </c>
      <c r="F365" s="80"/>
      <c r="G365" s="81">
        <v>616435.1</v>
      </c>
      <c r="H365" s="81">
        <v>611610.9</v>
      </c>
      <c r="I365" s="233">
        <v>99.2</v>
      </c>
    </row>
    <row r="366" spans="1:9" ht="40.5" x14ac:dyDescent="0.25">
      <c r="A366" s="232" t="s">
        <v>345</v>
      </c>
      <c r="B366" s="80"/>
      <c r="C366" s="80" t="s">
        <v>45</v>
      </c>
      <c r="D366" s="80" t="s">
        <v>213</v>
      </c>
      <c r="E366" s="80" t="s">
        <v>346</v>
      </c>
      <c r="F366" s="80"/>
      <c r="G366" s="81">
        <v>616435.1</v>
      </c>
      <c r="H366" s="81">
        <v>611610.9</v>
      </c>
      <c r="I366" s="233">
        <v>99.2</v>
      </c>
    </row>
    <row r="367" spans="1:9" ht="40.5" x14ac:dyDescent="0.25">
      <c r="A367" s="232" t="s">
        <v>347</v>
      </c>
      <c r="B367" s="80"/>
      <c r="C367" s="80" t="s">
        <v>45</v>
      </c>
      <c r="D367" s="80" t="s">
        <v>213</v>
      </c>
      <c r="E367" s="80" t="s">
        <v>348</v>
      </c>
      <c r="F367" s="80"/>
      <c r="G367" s="81">
        <v>10864.1</v>
      </c>
      <c r="H367" s="81">
        <v>9181.5</v>
      </c>
      <c r="I367" s="233">
        <v>84.5</v>
      </c>
    </row>
    <row r="368" spans="1:9" ht="27" x14ac:dyDescent="0.25">
      <c r="A368" s="232" t="s">
        <v>40</v>
      </c>
      <c r="B368" s="80"/>
      <c r="C368" s="80" t="s">
        <v>45</v>
      </c>
      <c r="D368" s="80" t="s">
        <v>213</v>
      </c>
      <c r="E368" s="80" t="s">
        <v>348</v>
      </c>
      <c r="F368" s="80" t="s">
        <v>41</v>
      </c>
      <c r="G368" s="81">
        <v>10864.1</v>
      </c>
      <c r="H368" s="81">
        <v>9181.5</v>
      </c>
      <c r="I368" s="233">
        <v>84.5</v>
      </c>
    </row>
    <row r="369" spans="1:9" ht="27" x14ac:dyDescent="0.25">
      <c r="A369" s="232" t="s">
        <v>42</v>
      </c>
      <c r="B369" s="80"/>
      <c r="C369" s="80" t="s">
        <v>45</v>
      </c>
      <c r="D369" s="80" t="s">
        <v>213</v>
      </c>
      <c r="E369" s="80" t="s">
        <v>348</v>
      </c>
      <c r="F369" s="80" t="s">
        <v>43</v>
      </c>
      <c r="G369" s="81">
        <v>10864.1</v>
      </c>
      <c r="H369" s="81">
        <v>9181.5</v>
      </c>
      <c r="I369" s="233">
        <v>84.5</v>
      </c>
    </row>
    <row r="370" spans="1:9" ht="40.5" x14ac:dyDescent="0.25">
      <c r="A370" s="232" t="s">
        <v>349</v>
      </c>
      <c r="B370" s="80"/>
      <c r="C370" s="80" t="s">
        <v>45</v>
      </c>
      <c r="D370" s="80" t="s">
        <v>213</v>
      </c>
      <c r="E370" s="80" t="s">
        <v>350</v>
      </c>
      <c r="F370" s="80"/>
      <c r="G370" s="81">
        <v>5772.2</v>
      </c>
      <c r="H370" s="81">
        <v>5047.8999999999996</v>
      </c>
      <c r="I370" s="233">
        <v>87.5</v>
      </c>
    </row>
    <row r="371" spans="1:9" ht="27" x14ac:dyDescent="0.25">
      <c r="A371" s="232" t="s">
        <v>40</v>
      </c>
      <c r="B371" s="80"/>
      <c r="C371" s="80" t="s">
        <v>45</v>
      </c>
      <c r="D371" s="80" t="s">
        <v>213</v>
      </c>
      <c r="E371" s="80" t="s">
        <v>350</v>
      </c>
      <c r="F371" s="80" t="s">
        <v>41</v>
      </c>
      <c r="G371" s="81">
        <v>5772.2</v>
      </c>
      <c r="H371" s="81">
        <v>5047.8999999999996</v>
      </c>
      <c r="I371" s="233">
        <v>87.5</v>
      </c>
    </row>
    <row r="372" spans="1:9" ht="27" x14ac:dyDescent="0.25">
      <c r="A372" s="232" t="s">
        <v>42</v>
      </c>
      <c r="B372" s="80"/>
      <c r="C372" s="80" t="s">
        <v>45</v>
      </c>
      <c r="D372" s="80" t="s">
        <v>213</v>
      </c>
      <c r="E372" s="80" t="s">
        <v>350</v>
      </c>
      <c r="F372" s="80" t="s">
        <v>43</v>
      </c>
      <c r="G372" s="81">
        <v>5772.2</v>
      </c>
      <c r="H372" s="81">
        <v>5047.8999999999996</v>
      </c>
      <c r="I372" s="233">
        <v>87.5</v>
      </c>
    </row>
    <row r="373" spans="1:9" ht="40.5" x14ac:dyDescent="0.25">
      <c r="A373" s="232" t="s">
        <v>351</v>
      </c>
      <c r="B373" s="80"/>
      <c r="C373" s="80" t="s">
        <v>45</v>
      </c>
      <c r="D373" s="80" t="s">
        <v>213</v>
      </c>
      <c r="E373" s="80" t="s">
        <v>352</v>
      </c>
      <c r="F373" s="80"/>
      <c r="G373" s="81">
        <v>35986.9</v>
      </c>
      <c r="H373" s="81">
        <v>35384.800000000003</v>
      </c>
      <c r="I373" s="233">
        <v>98.3</v>
      </c>
    </row>
    <row r="374" spans="1:9" ht="54" x14ac:dyDescent="0.25">
      <c r="A374" s="232" t="s">
        <v>24</v>
      </c>
      <c r="B374" s="80"/>
      <c r="C374" s="80" t="s">
        <v>45</v>
      </c>
      <c r="D374" s="80" t="s">
        <v>213</v>
      </c>
      <c r="E374" s="80" t="s">
        <v>352</v>
      </c>
      <c r="F374" s="80" t="s">
        <v>25</v>
      </c>
      <c r="G374" s="81">
        <v>26407.5</v>
      </c>
      <c r="H374" s="81">
        <v>26406.3</v>
      </c>
      <c r="I374" s="233">
        <v>100</v>
      </c>
    </row>
    <row r="375" spans="1:9" x14ac:dyDescent="0.25">
      <c r="A375" s="232" t="s">
        <v>142</v>
      </c>
      <c r="B375" s="80"/>
      <c r="C375" s="80" t="s">
        <v>45</v>
      </c>
      <c r="D375" s="80" t="s">
        <v>213</v>
      </c>
      <c r="E375" s="80" t="s">
        <v>352</v>
      </c>
      <c r="F375" s="80" t="s">
        <v>143</v>
      </c>
      <c r="G375" s="81">
        <v>26407.5</v>
      </c>
      <c r="H375" s="81">
        <v>26406.3</v>
      </c>
      <c r="I375" s="233">
        <v>100</v>
      </c>
    </row>
    <row r="376" spans="1:9" ht="27" x14ac:dyDescent="0.25">
      <c r="A376" s="232" t="s">
        <v>40</v>
      </c>
      <c r="B376" s="80"/>
      <c r="C376" s="80" t="s">
        <v>45</v>
      </c>
      <c r="D376" s="80" t="s">
        <v>213</v>
      </c>
      <c r="E376" s="80" t="s">
        <v>352</v>
      </c>
      <c r="F376" s="80" t="s">
        <v>41</v>
      </c>
      <c r="G376" s="81">
        <v>7468.9</v>
      </c>
      <c r="H376" s="81">
        <v>6871.5</v>
      </c>
      <c r="I376" s="233">
        <v>92</v>
      </c>
    </row>
    <row r="377" spans="1:9" ht="27" x14ac:dyDescent="0.25">
      <c r="A377" s="232" t="s">
        <v>42</v>
      </c>
      <c r="B377" s="80"/>
      <c r="C377" s="80" t="s">
        <v>45</v>
      </c>
      <c r="D377" s="80" t="s">
        <v>213</v>
      </c>
      <c r="E377" s="80" t="s">
        <v>352</v>
      </c>
      <c r="F377" s="80" t="s">
        <v>43</v>
      </c>
      <c r="G377" s="81">
        <v>7468.9</v>
      </c>
      <c r="H377" s="81">
        <v>6871.5</v>
      </c>
      <c r="I377" s="233">
        <v>92</v>
      </c>
    </row>
    <row r="378" spans="1:9" x14ac:dyDescent="0.25">
      <c r="A378" s="232" t="s">
        <v>100</v>
      </c>
      <c r="B378" s="80"/>
      <c r="C378" s="80" t="s">
        <v>45</v>
      </c>
      <c r="D378" s="80" t="s">
        <v>213</v>
      </c>
      <c r="E378" s="80" t="s">
        <v>352</v>
      </c>
      <c r="F378" s="80" t="s">
        <v>101</v>
      </c>
      <c r="G378" s="81">
        <v>2110.6</v>
      </c>
      <c r="H378" s="81">
        <v>2107</v>
      </c>
      <c r="I378" s="233">
        <v>99.8</v>
      </c>
    </row>
    <row r="379" spans="1:9" x14ac:dyDescent="0.25">
      <c r="A379" s="232" t="s">
        <v>102</v>
      </c>
      <c r="B379" s="80"/>
      <c r="C379" s="80" t="s">
        <v>45</v>
      </c>
      <c r="D379" s="80" t="s">
        <v>213</v>
      </c>
      <c r="E379" s="80" t="s">
        <v>352</v>
      </c>
      <c r="F379" s="80" t="s">
        <v>103</v>
      </c>
      <c r="G379" s="81">
        <v>2110.6</v>
      </c>
      <c r="H379" s="81">
        <v>2107</v>
      </c>
      <c r="I379" s="233">
        <v>99.8</v>
      </c>
    </row>
    <row r="380" spans="1:9" ht="40.5" x14ac:dyDescent="0.25">
      <c r="A380" s="232" t="s">
        <v>353</v>
      </c>
      <c r="B380" s="80"/>
      <c r="C380" s="80" t="s">
        <v>45</v>
      </c>
      <c r="D380" s="80" t="s">
        <v>213</v>
      </c>
      <c r="E380" s="80" t="s">
        <v>354</v>
      </c>
      <c r="F380" s="80"/>
      <c r="G380" s="81">
        <v>2057</v>
      </c>
      <c r="H380" s="81">
        <v>2057</v>
      </c>
      <c r="I380" s="233">
        <v>100</v>
      </c>
    </row>
    <row r="381" spans="1:9" ht="27" x14ac:dyDescent="0.25">
      <c r="A381" s="232" t="s">
        <v>148</v>
      </c>
      <c r="B381" s="80"/>
      <c r="C381" s="80" t="s">
        <v>45</v>
      </c>
      <c r="D381" s="80" t="s">
        <v>213</v>
      </c>
      <c r="E381" s="80" t="s">
        <v>354</v>
      </c>
      <c r="F381" s="80" t="s">
        <v>149</v>
      </c>
      <c r="G381" s="81">
        <v>2057</v>
      </c>
      <c r="H381" s="81">
        <v>2057</v>
      </c>
      <c r="I381" s="233">
        <v>100</v>
      </c>
    </row>
    <row r="382" spans="1:9" x14ac:dyDescent="0.25">
      <c r="A382" s="232" t="s">
        <v>150</v>
      </c>
      <c r="B382" s="80"/>
      <c r="C382" s="80" t="s">
        <v>45</v>
      </c>
      <c r="D382" s="80" t="s">
        <v>213</v>
      </c>
      <c r="E382" s="80" t="s">
        <v>354</v>
      </c>
      <c r="F382" s="80" t="s">
        <v>151</v>
      </c>
      <c r="G382" s="81">
        <v>2057</v>
      </c>
      <c r="H382" s="81">
        <v>2057</v>
      </c>
      <c r="I382" s="233">
        <v>100</v>
      </c>
    </row>
    <row r="383" spans="1:9" ht="40.5" x14ac:dyDescent="0.25">
      <c r="A383" s="232" t="s">
        <v>355</v>
      </c>
      <c r="B383" s="80"/>
      <c r="C383" s="80" t="s">
        <v>45</v>
      </c>
      <c r="D383" s="80" t="s">
        <v>213</v>
      </c>
      <c r="E383" s="80" t="s">
        <v>356</v>
      </c>
      <c r="F383" s="80"/>
      <c r="G383" s="81">
        <v>259672.4</v>
      </c>
      <c r="H383" s="81">
        <v>259044.1</v>
      </c>
      <c r="I383" s="233">
        <v>99.8</v>
      </c>
    </row>
    <row r="384" spans="1:9" ht="27" x14ac:dyDescent="0.25">
      <c r="A384" s="232" t="s">
        <v>40</v>
      </c>
      <c r="B384" s="80"/>
      <c r="C384" s="80" t="s">
        <v>45</v>
      </c>
      <c r="D384" s="80" t="s">
        <v>213</v>
      </c>
      <c r="E384" s="80" t="s">
        <v>356</v>
      </c>
      <c r="F384" s="80" t="s">
        <v>41</v>
      </c>
      <c r="G384" s="81">
        <v>259672.4</v>
      </c>
      <c r="H384" s="81">
        <v>259044.1</v>
      </c>
      <c r="I384" s="233">
        <v>99.8</v>
      </c>
    </row>
    <row r="385" spans="1:9" ht="27" x14ac:dyDescent="0.25">
      <c r="A385" s="232" t="s">
        <v>42</v>
      </c>
      <c r="B385" s="80"/>
      <c r="C385" s="80" t="s">
        <v>45</v>
      </c>
      <c r="D385" s="80" t="s">
        <v>213</v>
      </c>
      <c r="E385" s="80" t="s">
        <v>356</v>
      </c>
      <c r="F385" s="80" t="s">
        <v>43</v>
      </c>
      <c r="G385" s="81">
        <v>259672.4</v>
      </c>
      <c r="H385" s="81">
        <v>259044.1</v>
      </c>
      <c r="I385" s="233">
        <v>99.8</v>
      </c>
    </row>
    <row r="386" spans="1:9" ht="40.5" x14ac:dyDescent="0.25">
      <c r="A386" s="232" t="s">
        <v>357</v>
      </c>
      <c r="B386" s="80"/>
      <c r="C386" s="80" t="s">
        <v>45</v>
      </c>
      <c r="D386" s="80" t="s">
        <v>213</v>
      </c>
      <c r="E386" s="80" t="s">
        <v>358</v>
      </c>
      <c r="F386" s="80"/>
      <c r="G386" s="81">
        <v>158872.79999999999</v>
      </c>
      <c r="H386" s="81">
        <v>158872.79999999999</v>
      </c>
      <c r="I386" s="233">
        <v>100</v>
      </c>
    </row>
    <row r="387" spans="1:9" ht="54" x14ac:dyDescent="0.25">
      <c r="A387" s="232" t="s">
        <v>24</v>
      </c>
      <c r="B387" s="80"/>
      <c r="C387" s="80" t="s">
        <v>45</v>
      </c>
      <c r="D387" s="80" t="s">
        <v>213</v>
      </c>
      <c r="E387" s="80" t="s">
        <v>358</v>
      </c>
      <c r="F387" s="80" t="s">
        <v>25</v>
      </c>
      <c r="G387" s="81">
        <v>23602.9</v>
      </c>
      <c r="H387" s="81">
        <v>23602.9</v>
      </c>
      <c r="I387" s="233">
        <v>100</v>
      </c>
    </row>
    <row r="388" spans="1:9" x14ac:dyDescent="0.25">
      <c r="A388" s="232" t="s">
        <v>142</v>
      </c>
      <c r="B388" s="80"/>
      <c r="C388" s="80" t="s">
        <v>45</v>
      </c>
      <c r="D388" s="80" t="s">
        <v>213</v>
      </c>
      <c r="E388" s="80" t="s">
        <v>358</v>
      </c>
      <c r="F388" s="80" t="s">
        <v>143</v>
      </c>
      <c r="G388" s="81">
        <v>23602.9</v>
      </c>
      <c r="H388" s="81">
        <v>23602.9</v>
      </c>
      <c r="I388" s="233">
        <v>100</v>
      </c>
    </row>
    <row r="389" spans="1:9" ht="27" x14ac:dyDescent="0.25">
      <c r="A389" s="232" t="s">
        <v>40</v>
      </c>
      <c r="B389" s="80"/>
      <c r="C389" s="80" t="s">
        <v>45</v>
      </c>
      <c r="D389" s="80" t="s">
        <v>213</v>
      </c>
      <c r="E389" s="80" t="s">
        <v>358</v>
      </c>
      <c r="F389" s="80" t="s">
        <v>41</v>
      </c>
      <c r="G389" s="81">
        <v>17370.5</v>
      </c>
      <c r="H389" s="81">
        <v>17370.5</v>
      </c>
      <c r="I389" s="233">
        <v>100</v>
      </c>
    </row>
    <row r="390" spans="1:9" ht="27" x14ac:dyDescent="0.25">
      <c r="A390" s="232" t="s">
        <v>42</v>
      </c>
      <c r="B390" s="80"/>
      <c r="C390" s="80" t="s">
        <v>45</v>
      </c>
      <c r="D390" s="80" t="s">
        <v>213</v>
      </c>
      <c r="E390" s="80" t="s">
        <v>358</v>
      </c>
      <c r="F390" s="80" t="s">
        <v>43</v>
      </c>
      <c r="G390" s="81">
        <v>17370.5</v>
      </c>
      <c r="H390" s="81">
        <v>17370.5</v>
      </c>
      <c r="I390" s="233">
        <v>100</v>
      </c>
    </row>
    <row r="391" spans="1:9" ht="27" x14ac:dyDescent="0.25">
      <c r="A391" s="232" t="s">
        <v>148</v>
      </c>
      <c r="B391" s="80"/>
      <c r="C391" s="80" t="s">
        <v>45</v>
      </c>
      <c r="D391" s="80" t="s">
        <v>213</v>
      </c>
      <c r="E391" s="80" t="s">
        <v>358</v>
      </c>
      <c r="F391" s="80" t="s">
        <v>149</v>
      </c>
      <c r="G391" s="81">
        <v>117700.2</v>
      </c>
      <c r="H391" s="81">
        <v>117700.2</v>
      </c>
      <c r="I391" s="233">
        <v>100</v>
      </c>
    </row>
    <row r="392" spans="1:9" x14ac:dyDescent="0.25">
      <c r="A392" s="232" t="s">
        <v>150</v>
      </c>
      <c r="B392" s="80"/>
      <c r="C392" s="80" t="s">
        <v>45</v>
      </c>
      <c r="D392" s="80" t="s">
        <v>213</v>
      </c>
      <c r="E392" s="80" t="s">
        <v>358</v>
      </c>
      <c r="F392" s="80" t="s">
        <v>151</v>
      </c>
      <c r="G392" s="81">
        <v>117700.2</v>
      </c>
      <c r="H392" s="81">
        <v>117700.2</v>
      </c>
      <c r="I392" s="233">
        <v>100</v>
      </c>
    </row>
    <row r="393" spans="1:9" x14ac:dyDescent="0.25">
      <c r="A393" s="232" t="s">
        <v>100</v>
      </c>
      <c r="B393" s="80"/>
      <c r="C393" s="80" t="s">
        <v>45</v>
      </c>
      <c r="D393" s="80" t="s">
        <v>213</v>
      </c>
      <c r="E393" s="80" t="s">
        <v>358</v>
      </c>
      <c r="F393" s="80" t="s">
        <v>101</v>
      </c>
      <c r="G393" s="81">
        <v>199.2</v>
      </c>
      <c r="H393" s="81">
        <v>199.2</v>
      </c>
      <c r="I393" s="233">
        <v>100</v>
      </c>
    </row>
    <row r="394" spans="1:9" x14ac:dyDescent="0.25">
      <c r="A394" s="232" t="s">
        <v>102</v>
      </c>
      <c r="B394" s="80"/>
      <c r="C394" s="80" t="s">
        <v>45</v>
      </c>
      <c r="D394" s="80" t="s">
        <v>213</v>
      </c>
      <c r="E394" s="80" t="s">
        <v>358</v>
      </c>
      <c r="F394" s="80" t="s">
        <v>103</v>
      </c>
      <c r="G394" s="81">
        <v>199.2</v>
      </c>
      <c r="H394" s="81">
        <v>199.2</v>
      </c>
      <c r="I394" s="233">
        <v>100</v>
      </c>
    </row>
    <row r="395" spans="1:9" ht="40.5" x14ac:dyDescent="0.25">
      <c r="A395" s="232" t="s">
        <v>359</v>
      </c>
      <c r="B395" s="80"/>
      <c r="C395" s="80" t="s">
        <v>45</v>
      </c>
      <c r="D395" s="80" t="s">
        <v>213</v>
      </c>
      <c r="E395" s="80" t="s">
        <v>360</v>
      </c>
      <c r="F395" s="80"/>
      <c r="G395" s="81">
        <v>53723.199999999997</v>
      </c>
      <c r="H395" s="81">
        <v>53609.8</v>
      </c>
      <c r="I395" s="233">
        <v>99.8</v>
      </c>
    </row>
    <row r="396" spans="1:9" ht="27" x14ac:dyDescent="0.25">
      <c r="A396" s="232" t="s">
        <v>40</v>
      </c>
      <c r="B396" s="80"/>
      <c r="C396" s="80" t="s">
        <v>45</v>
      </c>
      <c r="D396" s="80" t="s">
        <v>213</v>
      </c>
      <c r="E396" s="80" t="s">
        <v>360</v>
      </c>
      <c r="F396" s="80" t="s">
        <v>41</v>
      </c>
      <c r="G396" s="81">
        <v>53723.199999999997</v>
      </c>
      <c r="H396" s="81">
        <v>53609.8</v>
      </c>
      <c r="I396" s="233">
        <v>99.8</v>
      </c>
    </row>
    <row r="397" spans="1:9" ht="27" x14ac:dyDescent="0.25">
      <c r="A397" s="232" t="s">
        <v>42</v>
      </c>
      <c r="B397" s="80"/>
      <c r="C397" s="80" t="s">
        <v>45</v>
      </c>
      <c r="D397" s="80" t="s">
        <v>213</v>
      </c>
      <c r="E397" s="80" t="s">
        <v>360</v>
      </c>
      <c r="F397" s="80" t="s">
        <v>43</v>
      </c>
      <c r="G397" s="81">
        <v>53723.199999999997</v>
      </c>
      <c r="H397" s="81">
        <v>53609.8</v>
      </c>
      <c r="I397" s="233">
        <v>99.8</v>
      </c>
    </row>
    <row r="398" spans="1:9" ht="40.5" x14ac:dyDescent="0.25">
      <c r="A398" s="232" t="s">
        <v>349</v>
      </c>
      <c r="B398" s="80"/>
      <c r="C398" s="80" t="s">
        <v>45</v>
      </c>
      <c r="D398" s="80" t="s">
        <v>213</v>
      </c>
      <c r="E398" s="80" t="s">
        <v>361</v>
      </c>
      <c r="F398" s="80"/>
      <c r="G398" s="81">
        <v>9313.9</v>
      </c>
      <c r="H398" s="81">
        <v>9220</v>
      </c>
      <c r="I398" s="233">
        <v>99</v>
      </c>
    </row>
    <row r="399" spans="1:9" ht="54" x14ac:dyDescent="0.25">
      <c r="A399" s="232" t="s">
        <v>24</v>
      </c>
      <c r="B399" s="80"/>
      <c r="C399" s="80" t="s">
        <v>45</v>
      </c>
      <c r="D399" s="80" t="s">
        <v>213</v>
      </c>
      <c r="E399" s="80" t="s">
        <v>361</v>
      </c>
      <c r="F399" s="80" t="s">
        <v>25</v>
      </c>
      <c r="G399" s="81">
        <v>5161.6000000000004</v>
      </c>
      <c r="H399" s="81">
        <v>5161.3999999999996</v>
      </c>
      <c r="I399" s="233">
        <v>100</v>
      </c>
    </row>
    <row r="400" spans="1:9" x14ac:dyDescent="0.25">
      <c r="A400" s="232" t="s">
        <v>142</v>
      </c>
      <c r="B400" s="80"/>
      <c r="C400" s="80" t="s">
        <v>45</v>
      </c>
      <c r="D400" s="80" t="s">
        <v>213</v>
      </c>
      <c r="E400" s="80" t="s">
        <v>361</v>
      </c>
      <c r="F400" s="80" t="s">
        <v>143</v>
      </c>
      <c r="G400" s="81">
        <v>5161.6000000000004</v>
      </c>
      <c r="H400" s="81">
        <v>5161.3999999999996</v>
      </c>
      <c r="I400" s="233">
        <v>100</v>
      </c>
    </row>
    <row r="401" spans="1:9" ht="27" x14ac:dyDescent="0.25">
      <c r="A401" s="232" t="s">
        <v>40</v>
      </c>
      <c r="B401" s="80"/>
      <c r="C401" s="80" t="s">
        <v>45</v>
      </c>
      <c r="D401" s="80" t="s">
        <v>213</v>
      </c>
      <c r="E401" s="80" t="s">
        <v>361</v>
      </c>
      <c r="F401" s="80" t="s">
        <v>41</v>
      </c>
      <c r="G401" s="81">
        <v>4052.3</v>
      </c>
      <c r="H401" s="81">
        <v>3966.5</v>
      </c>
      <c r="I401" s="233">
        <v>97.9</v>
      </c>
    </row>
    <row r="402" spans="1:9" ht="27" x14ac:dyDescent="0.25">
      <c r="A402" s="232" t="s">
        <v>42</v>
      </c>
      <c r="B402" s="80"/>
      <c r="C402" s="80" t="s">
        <v>45</v>
      </c>
      <c r="D402" s="80" t="s">
        <v>213</v>
      </c>
      <c r="E402" s="80" t="s">
        <v>361</v>
      </c>
      <c r="F402" s="80" t="s">
        <v>43</v>
      </c>
      <c r="G402" s="81">
        <v>4052.3</v>
      </c>
      <c r="H402" s="81">
        <v>3966.5</v>
      </c>
      <c r="I402" s="233">
        <v>97.9</v>
      </c>
    </row>
    <row r="403" spans="1:9" x14ac:dyDescent="0.25">
      <c r="A403" s="232" t="s">
        <v>100</v>
      </c>
      <c r="B403" s="80"/>
      <c r="C403" s="80" t="s">
        <v>45</v>
      </c>
      <c r="D403" s="80" t="s">
        <v>213</v>
      </c>
      <c r="E403" s="80" t="s">
        <v>361</v>
      </c>
      <c r="F403" s="80" t="s">
        <v>101</v>
      </c>
      <c r="G403" s="81">
        <v>100</v>
      </c>
      <c r="H403" s="81">
        <v>92.1</v>
      </c>
      <c r="I403" s="233">
        <v>92.1</v>
      </c>
    </row>
    <row r="404" spans="1:9" x14ac:dyDescent="0.25">
      <c r="A404" s="232" t="s">
        <v>102</v>
      </c>
      <c r="B404" s="80"/>
      <c r="C404" s="80" t="s">
        <v>45</v>
      </c>
      <c r="D404" s="80" t="s">
        <v>213</v>
      </c>
      <c r="E404" s="80" t="s">
        <v>361</v>
      </c>
      <c r="F404" s="80" t="s">
        <v>103</v>
      </c>
      <c r="G404" s="81">
        <v>100</v>
      </c>
      <c r="H404" s="81">
        <v>92.1</v>
      </c>
      <c r="I404" s="233">
        <v>92.1</v>
      </c>
    </row>
    <row r="405" spans="1:9" ht="27" x14ac:dyDescent="0.25">
      <c r="A405" s="232" t="s">
        <v>362</v>
      </c>
      <c r="B405" s="80"/>
      <c r="C405" s="80" t="s">
        <v>45</v>
      </c>
      <c r="D405" s="80" t="s">
        <v>213</v>
      </c>
      <c r="E405" s="80" t="s">
        <v>363</v>
      </c>
      <c r="F405" s="80"/>
      <c r="G405" s="81">
        <v>44.3</v>
      </c>
      <c r="H405" s="81">
        <v>44.3</v>
      </c>
      <c r="I405" s="233">
        <v>100</v>
      </c>
    </row>
    <row r="406" spans="1:9" ht="27" x14ac:dyDescent="0.25">
      <c r="A406" s="232" t="s">
        <v>40</v>
      </c>
      <c r="B406" s="80"/>
      <c r="C406" s="80" t="s">
        <v>45</v>
      </c>
      <c r="D406" s="80" t="s">
        <v>213</v>
      </c>
      <c r="E406" s="80" t="s">
        <v>363</v>
      </c>
      <c r="F406" s="80" t="s">
        <v>41</v>
      </c>
      <c r="G406" s="81">
        <v>44.3</v>
      </c>
      <c r="H406" s="81">
        <v>44.3</v>
      </c>
      <c r="I406" s="233">
        <v>100</v>
      </c>
    </row>
    <row r="407" spans="1:9" ht="27" x14ac:dyDescent="0.25">
      <c r="A407" s="232" t="s">
        <v>42</v>
      </c>
      <c r="B407" s="80"/>
      <c r="C407" s="80" t="s">
        <v>45</v>
      </c>
      <c r="D407" s="80" t="s">
        <v>213</v>
      </c>
      <c r="E407" s="80" t="s">
        <v>363</v>
      </c>
      <c r="F407" s="80" t="s">
        <v>43</v>
      </c>
      <c r="G407" s="81">
        <v>44.3</v>
      </c>
      <c r="H407" s="81">
        <v>44.3</v>
      </c>
      <c r="I407" s="233">
        <v>100</v>
      </c>
    </row>
    <row r="408" spans="1:9" ht="27" x14ac:dyDescent="0.25">
      <c r="A408" s="232" t="s">
        <v>364</v>
      </c>
      <c r="B408" s="80"/>
      <c r="C408" s="80" t="s">
        <v>45</v>
      </c>
      <c r="D408" s="80" t="s">
        <v>213</v>
      </c>
      <c r="E408" s="80" t="s">
        <v>365</v>
      </c>
      <c r="F408" s="80"/>
      <c r="G408" s="81">
        <v>46.5</v>
      </c>
      <c r="H408" s="81">
        <v>46.5</v>
      </c>
      <c r="I408" s="233">
        <v>100</v>
      </c>
    </row>
    <row r="409" spans="1:9" ht="27" x14ac:dyDescent="0.25">
      <c r="A409" s="232" t="s">
        <v>40</v>
      </c>
      <c r="B409" s="80"/>
      <c r="C409" s="80" t="s">
        <v>45</v>
      </c>
      <c r="D409" s="80" t="s">
        <v>213</v>
      </c>
      <c r="E409" s="80" t="s">
        <v>365</v>
      </c>
      <c r="F409" s="80" t="s">
        <v>41</v>
      </c>
      <c r="G409" s="81">
        <v>46.5</v>
      </c>
      <c r="H409" s="81">
        <v>46.5</v>
      </c>
      <c r="I409" s="233">
        <v>100</v>
      </c>
    </row>
    <row r="410" spans="1:9" ht="27" x14ac:dyDescent="0.25">
      <c r="A410" s="232" t="s">
        <v>42</v>
      </c>
      <c r="B410" s="80"/>
      <c r="C410" s="80" t="s">
        <v>45</v>
      </c>
      <c r="D410" s="80" t="s">
        <v>213</v>
      </c>
      <c r="E410" s="80" t="s">
        <v>365</v>
      </c>
      <c r="F410" s="80" t="s">
        <v>43</v>
      </c>
      <c r="G410" s="81">
        <v>46.5</v>
      </c>
      <c r="H410" s="81">
        <v>46.5</v>
      </c>
      <c r="I410" s="233">
        <v>100</v>
      </c>
    </row>
    <row r="411" spans="1:9" ht="27" x14ac:dyDescent="0.25">
      <c r="A411" s="232" t="s">
        <v>366</v>
      </c>
      <c r="B411" s="80"/>
      <c r="C411" s="80" t="s">
        <v>45</v>
      </c>
      <c r="D411" s="80" t="s">
        <v>213</v>
      </c>
      <c r="E411" s="80" t="s">
        <v>367</v>
      </c>
      <c r="F411" s="80"/>
      <c r="G411" s="81">
        <v>9067</v>
      </c>
      <c r="H411" s="81">
        <v>9067</v>
      </c>
      <c r="I411" s="233">
        <v>100</v>
      </c>
    </row>
    <row r="412" spans="1:9" ht="27" x14ac:dyDescent="0.25">
      <c r="A412" s="232" t="s">
        <v>40</v>
      </c>
      <c r="B412" s="80"/>
      <c r="C412" s="80" t="s">
        <v>45</v>
      </c>
      <c r="D412" s="80" t="s">
        <v>213</v>
      </c>
      <c r="E412" s="80" t="s">
        <v>367</v>
      </c>
      <c r="F412" s="80" t="s">
        <v>41</v>
      </c>
      <c r="G412" s="81">
        <v>9067</v>
      </c>
      <c r="H412" s="81">
        <v>9067</v>
      </c>
      <c r="I412" s="233">
        <v>100</v>
      </c>
    </row>
    <row r="413" spans="1:9" ht="27" x14ac:dyDescent="0.25">
      <c r="A413" s="232" t="s">
        <v>42</v>
      </c>
      <c r="B413" s="80"/>
      <c r="C413" s="80" t="s">
        <v>45</v>
      </c>
      <c r="D413" s="80" t="s">
        <v>213</v>
      </c>
      <c r="E413" s="80" t="s">
        <v>367</v>
      </c>
      <c r="F413" s="80" t="s">
        <v>43</v>
      </c>
      <c r="G413" s="81">
        <v>9067</v>
      </c>
      <c r="H413" s="81">
        <v>9067</v>
      </c>
      <c r="I413" s="233">
        <v>100</v>
      </c>
    </row>
    <row r="414" spans="1:9" ht="27" x14ac:dyDescent="0.25">
      <c r="A414" s="232" t="s">
        <v>368</v>
      </c>
      <c r="B414" s="80"/>
      <c r="C414" s="80" t="s">
        <v>45</v>
      </c>
      <c r="D414" s="80" t="s">
        <v>213</v>
      </c>
      <c r="E414" s="80" t="s">
        <v>369</v>
      </c>
      <c r="F414" s="80"/>
      <c r="G414" s="81">
        <v>660</v>
      </c>
      <c r="H414" s="81">
        <v>660</v>
      </c>
      <c r="I414" s="233">
        <v>100</v>
      </c>
    </row>
    <row r="415" spans="1:9" ht="27" x14ac:dyDescent="0.25">
      <c r="A415" s="232" t="s">
        <v>148</v>
      </c>
      <c r="B415" s="80"/>
      <c r="C415" s="80" t="s">
        <v>45</v>
      </c>
      <c r="D415" s="80" t="s">
        <v>213</v>
      </c>
      <c r="E415" s="80" t="s">
        <v>369</v>
      </c>
      <c r="F415" s="80" t="s">
        <v>149</v>
      </c>
      <c r="G415" s="81">
        <v>660</v>
      </c>
      <c r="H415" s="81">
        <v>660</v>
      </c>
      <c r="I415" s="233">
        <v>100</v>
      </c>
    </row>
    <row r="416" spans="1:9" x14ac:dyDescent="0.25">
      <c r="A416" s="232" t="s">
        <v>150</v>
      </c>
      <c r="B416" s="80"/>
      <c r="C416" s="80" t="s">
        <v>45</v>
      </c>
      <c r="D416" s="80" t="s">
        <v>213</v>
      </c>
      <c r="E416" s="80" t="s">
        <v>369</v>
      </c>
      <c r="F416" s="80" t="s">
        <v>151</v>
      </c>
      <c r="G416" s="81">
        <v>660</v>
      </c>
      <c r="H416" s="81">
        <v>660</v>
      </c>
      <c r="I416" s="233">
        <v>100</v>
      </c>
    </row>
    <row r="417" spans="1:9" ht="27" x14ac:dyDescent="0.25">
      <c r="A417" s="232" t="s">
        <v>370</v>
      </c>
      <c r="B417" s="80"/>
      <c r="C417" s="80" t="s">
        <v>45</v>
      </c>
      <c r="D417" s="80" t="s">
        <v>213</v>
      </c>
      <c r="E417" s="80" t="s">
        <v>371</v>
      </c>
      <c r="F417" s="80"/>
      <c r="G417" s="81">
        <v>639.20000000000005</v>
      </c>
      <c r="H417" s="81">
        <v>639.1</v>
      </c>
      <c r="I417" s="233">
        <v>100</v>
      </c>
    </row>
    <row r="418" spans="1:9" ht="27" x14ac:dyDescent="0.25">
      <c r="A418" s="232" t="s">
        <v>40</v>
      </c>
      <c r="B418" s="80"/>
      <c r="C418" s="80" t="s">
        <v>45</v>
      </c>
      <c r="D418" s="80" t="s">
        <v>213</v>
      </c>
      <c r="E418" s="80" t="s">
        <v>371</v>
      </c>
      <c r="F418" s="80" t="s">
        <v>41</v>
      </c>
      <c r="G418" s="81">
        <v>639.20000000000005</v>
      </c>
      <c r="H418" s="81">
        <v>639.1</v>
      </c>
      <c r="I418" s="233">
        <v>100</v>
      </c>
    </row>
    <row r="419" spans="1:9" ht="27" x14ac:dyDescent="0.25">
      <c r="A419" s="232" t="s">
        <v>42</v>
      </c>
      <c r="B419" s="80"/>
      <c r="C419" s="80" t="s">
        <v>45</v>
      </c>
      <c r="D419" s="80" t="s">
        <v>213</v>
      </c>
      <c r="E419" s="80" t="s">
        <v>371</v>
      </c>
      <c r="F419" s="80" t="s">
        <v>43</v>
      </c>
      <c r="G419" s="81">
        <v>639.20000000000005</v>
      </c>
      <c r="H419" s="81">
        <v>639.1</v>
      </c>
      <c r="I419" s="233">
        <v>100</v>
      </c>
    </row>
    <row r="420" spans="1:9" ht="27" x14ac:dyDescent="0.25">
      <c r="A420" s="232" t="s">
        <v>372</v>
      </c>
      <c r="B420" s="80"/>
      <c r="C420" s="80" t="s">
        <v>45</v>
      </c>
      <c r="D420" s="80" t="s">
        <v>213</v>
      </c>
      <c r="E420" s="80" t="s">
        <v>373</v>
      </c>
      <c r="F420" s="80"/>
      <c r="G420" s="81">
        <v>935</v>
      </c>
      <c r="H420" s="81">
        <v>935</v>
      </c>
      <c r="I420" s="233">
        <v>100</v>
      </c>
    </row>
    <row r="421" spans="1:9" ht="27" x14ac:dyDescent="0.25">
      <c r="A421" s="232" t="s">
        <v>148</v>
      </c>
      <c r="B421" s="80"/>
      <c r="C421" s="80" t="s">
        <v>45</v>
      </c>
      <c r="D421" s="80" t="s">
        <v>213</v>
      </c>
      <c r="E421" s="80" t="s">
        <v>373</v>
      </c>
      <c r="F421" s="80" t="s">
        <v>149</v>
      </c>
      <c r="G421" s="81">
        <v>935</v>
      </c>
      <c r="H421" s="81">
        <v>935</v>
      </c>
      <c r="I421" s="233">
        <v>100</v>
      </c>
    </row>
    <row r="422" spans="1:9" x14ac:dyDescent="0.25">
      <c r="A422" s="232" t="s">
        <v>150</v>
      </c>
      <c r="B422" s="80"/>
      <c r="C422" s="80" t="s">
        <v>45</v>
      </c>
      <c r="D422" s="80" t="s">
        <v>213</v>
      </c>
      <c r="E422" s="80" t="s">
        <v>373</v>
      </c>
      <c r="F422" s="80" t="s">
        <v>151</v>
      </c>
      <c r="G422" s="81">
        <v>935</v>
      </c>
      <c r="H422" s="81">
        <v>935</v>
      </c>
      <c r="I422" s="233">
        <v>100</v>
      </c>
    </row>
    <row r="423" spans="1:9" ht="27" x14ac:dyDescent="0.25">
      <c r="A423" s="232" t="s">
        <v>374</v>
      </c>
      <c r="B423" s="80"/>
      <c r="C423" s="80" t="s">
        <v>45</v>
      </c>
      <c r="D423" s="80" t="s">
        <v>213</v>
      </c>
      <c r="E423" s="80" t="s">
        <v>375</v>
      </c>
      <c r="F423" s="80"/>
      <c r="G423" s="81">
        <v>315</v>
      </c>
      <c r="H423" s="81">
        <v>315</v>
      </c>
      <c r="I423" s="233">
        <v>100</v>
      </c>
    </row>
    <row r="424" spans="1:9" ht="27" x14ac:dyDescent="0.25">
      <c r="A424" s="232" t="s">
        <v>148</v>
      </c>
      <c r="B424" s="80"/>
      <c r="C424" s="80" t="s">
        <v>45</v>
      </c>
      <c r="D424" s="80" t="s">
        <v>213</v>
      </c>
      <c r="E424" s="80" t="s">
        <v>375</v>
      </c>
      <c r="F424" s="80" t="s">
        <v>149</v>
      </c>
      <c r="G424" s="81">
        <v>315</v>
      </c>
      <c r="H424" s="81">
        <v>315</v>
      </c>
      <c r="I424" s="233">
        <v>100</v>
      </c>
    </row>
    <row r="425" spans="1:9" x14ac:dyDescent="0.25">
      <c r="A425" s="232" t="s">
        <v>150</v>
      </c>
      <c r="B425" s="80"/>
      <c r="C425" s="80" t="s">
        <v>45</v>
      </c>
      <c r="D425" s="80" t="s">
        <v>213</v>
      </c>
      <c r="E425" s="80" t="s">
        <v>375</v>
      </c>
      <c r="F425" s="80" t="s">
        <v>151</v>
      </c>
      <c r="G425" s="81">
        <v>315</v>
      </c>
      <c r="H425" s="81">
        <v>315</v>
      </c>
      <c r="I425" s="233">
        <v>100</v>
      </c>
    </row>
    <row r="426" spans="1:9" ht="54" x14ac:dyDescent="0.25">
      <c r="A426" s="232" t="s">
        <v>376</v>
      </c>
      <c r="B426" s="80"/>
      <c r="C426" s="80" t="s">
        <v>45</v>
      </c>
      <c r="D426" s="80" t="s">
        <v>213</v>
      </c>
      <c r="E426" s="80" t="s">
        <v>377</v>
      </c>
      <c r="F426" s="80"/>
      <c r="G426" s="81">
        <v>63.6</v>
      </c>
      <c r="H426" s="81">
        <v>63.6</v>
      </c>
      <c r="I426" s="233">
        <v>100</v>
      </c>
    </row>
    <row r="427" spans="1:9" ht="27" x14ac:dyDescent="0.25">
      <c r="A427" s="232" t="s">
        <v>40</v>
      </c>
      <c r="B427" s="80"/>
      <c r="C427" s="80" t="s">
        <v>45</v>
      </c>
      <c r="D427" s="80" t="s">
        <v>213</v>
      </c>
      <c r="E427" s="80" t="s">
        <v>377</v>
      </c>
      <c r="F427" s="80" t="s">
        <v>41</v>
      </c>
      <c r="G427" s="81">
        <v>63.6</v>
      </c>
      <c r="H427" s="81">
        <v>63.6</v>
      </c>
      <c r="I427" s="233">
        <v>100</v>
      </c>
    </row>
    <row r="428" spans="1:9" ht="27" x14ac:dyDescent="0.25">
      <c r="A428" s="232" t="s">
        <v>42</v>
      </c>
      <c r="B428" s="80"/>
      <c r="C428" s="80" t="s">
        <v>45</v>
      </c>
      <c r="D428" s="80" t="s">
        <v>213</v>
      </c>
      <c r="E428" s="80" t="s">
        <v>377</v>
      </c>
      <c r="F428" s="80" t="s">
        <v>43</v>
      </c>
      <c r="G428" s="81">
        <v>63.6</v>
      </c>
      <c r="H428" s="81">
        <v>63.6</v>
      </c>
      <c r="I428" s="233">
        <v>100</v>
      </c>
    </row>
    <row r="429" spans="1:9" ht="54" x14ac:dyDescent="0.25">
      <c r="A429" s="232" t="s">
        <v>378</v>
      </c>
      <c r="B429" s="80"/>
      <c r="C429" s="80" t="s">
        <v>45</v>
      </c>
      <c r="D429" s="80" t="s">
        <v>213</v>
      </c>
      <c r="E429" s="80" t="s">
        <v>379</v>
      </c>
      <c r="F429" s="80"/>
      <c r="G429" s="81">
        <v>1498.8</v>
      </c>
      <c r="H429" s="81">
        <v>1498.8</v>
      </c>
      <c r="I429" s="233">
        <v>100</v>
      </c>
    </row>
    <row r="430" spans="1:9" ht="27" x14ac:dyDescent="0.25">
      <c r="A430" s="232" t="s">
        <v>40</v>
      </c>
      <c r="B430" s="80"/>
      <c r="C430" s="80" t="s">
        <v>45</v>
      </c>
      <c r="D430" s="80" t="s">
        <v>213</v>
      </c>
      <c r="E430" s="80" t="s">
        <v>379</v>
      </c>
      <c r="F430" s="80" t="s">
        <v>41</v>
      </c>
      <c r="G430" s="81">
        <v>1498.8</v>
      </c>
      <c r="H430" s="81">
        <v>1498.8</v>
      </c>
      <c r="I430" s="233">
        <v>100</v>
      </c>
    </row>
    <row r="431" spans="1:9" ht="27" x14ac:dyDescent="0.25">
      <c r="A431" s="232" t="s">
        <v>42</v>
      </c>
      <c r="B431" s="80"/>
      <c r="C431" s="80" t="s">
        <v>45</v>
      </c>
      <c r="D431" s="80" t="s">
        <v>213</v>
      </c>
      <c r="E431" s="80" t="s">
        <v>379</v>
      </c>
      <c r="F431" s="80" t="s">
        <v>43</v>
      </c>
      <c r="G431" s="81">
        <v>1498.8</v>
      </c>
      <c r="H431" s="81">
        <v>1498.8</v>
      </c>
      <c r="I431" s="233">
        <v>100</v>
      </c>
    </row>
    <row r="432" spans="1:9" ht="54" x14ac:dyDescent="0.25">
      <c r="A432" s="232" t="s">
        <v>380</v>
      </c>
      <c r="B432" s="80"/>
      <c r="C432" s="80" t="s">
        <v>45</v>
      </c>
      <c r="D432" s="80" t="s">
        <v>213</v>
      </c>
      <c r="E432" s="80" t="s">
        <v>381</v>
      </c>
      <c r="F432" s="80"/>
      <c r="G432" s="81">
        <v>690</v>
      </c>
      <c r="H432" s="81">
        <v>690</v>
      </c>
      <c r="I432" s="233">
        <v>100</v>
      </c>
    </row>
    <row r="433" spans="1:9" ht="27" x14ac:dyDescent="0.25">
      <c r="A433" s="232" t="s">
        <v>40</v>
      </c>
      <c r="B433" s="80"/>
      <c r="C433" s="80" t="s">
        <v>45</v>
      </c>
      <c r="D433" s="80" t="s">
        <v>213</v>
      </c>
      <c r="E433" s="80" t="s">
        <v>381</v>
      </c>
      <c r="F433" s="80" t="s">
        <v>41</v>
      </c>
      <c r="G433" s="81">
        <v>690</v>
      </c>
      <c r="H433" s="81">
        <v>690</v>
      </c>
      <c r="I433" s="233">
        <v>100</v>
      </c>
    </row>
    <row r="434" spans="1:9" ht="27" x14ac:dyDescent="0.25">
      <c r="A434" s="232" t="s">
        <v>42</v>
      </c>
      <c r="B434" s="80"/>
      <c r="C434" s="80" t="s">
        <v>45</v>
      </c>
      <c r="D434" s="80" t="s">
        <v>213</v>
      </c>
      <c r="E434" s="80" t="s">
        <v>381</v>
      </c>
      <c r="F434" s="80" t="s">
        <v>43</v>
      </c>
      <c r="G434" s="81">
        <v>690</v>
      </c>
      <c r="H434" s="81">
        <v>690</v>
      </c>
      <c r="I434" s="233">
        <v>100</v>
      </c>
    </row>
    <row r="435" spans="1:9" ht="40.5" x14ac:dyDescent="0.25">
      <c r="A435" s="232" t="s">
        <v>382</v>
      </c>
      <c r="B435" s="80"/>
      <c r="C435" s="80" t="s">
        <v>45</v>
      </c>
      <c r="D435" s="80" t="s">
        <v>213</v>
      </c>
      <c r="E435" s="80" t="s">
        <v>383</v>
      </c>
      <c r="F435" s="80"/>
      <c r="G435" s="81">
        <v>7213.1</v>
      </c>
      <c r="H435" s="81">
        <v>7090.5</v>
      </c>
      <c r="I435" s="233">
        <v>98.3</v>
      </c>
    </row>
    <row r="436" spans="1:9" ht="27" x14ac:dyDescent="0.25">
      <c r="A436" s="232" t="s">
        <v>40</v>
      </c>
      <c r="B436" s="80"/>
      <c r="C436" s="80" t="s">
        <v>45</v>
      </c>
      <c r="D436" s="80" t="s">
        <v>213</v>
      </c>
      <c r="E436" s="80" t="s">
        <v>383</v>
      </c>
      <c r="F436" s="80" t="s">
        <v>41</v>
      </c>
      <c r="G436" s="81">
        <v>7213.1</v>
      </c>
      <c r="H436" s="81">
        <v>7090.5</v>
      </c>
      <c r="I436" s="233">
        <v>98.3</v>
      </c>
    </row>
    <row r="437" spans="1:9" ht="27" x14ac:dyDescent="0.25">
      <c r="A437" s="232" t="s">
        <v>42</v>
      </c>
      <c r="B437" s="80"/>
      <c r="C437" s="80" t="s">
        <v>45</v>
      </c>
      <c r="D437" s="80" t="s">
        <v>213</v>
      </c>
      <c r="E437" s="80" t="s">
        <v>383</v>
      </c>
      <c r="F437" s="80" t="s">
        <v>43</v>
      </c>
      <c r="G437" s="81">
        <v>7213.1</v>
      </c>
      <c r="H437" s="81">
        <v>7090.5</v>
      </c>
      <c r="I437" s="233">
        <v>98.3</v>
      </c>
    </row>
    <row r="438" spans="1:9" ht="40.5" x14ac:dyDescent="0.25">
      <c r="A438" s="232" t="s">
        <v>384</v>
      </c>
      <c r="B438" s="80"/>
      <c r="C438" s="80" t="s">
        <v>45</v>
      </c>
      <c r="D438" s="80" t="s">
        <v>213</v>
      </c>
      <c r="E438" s="80" t="s">
        <v>385</v>
      </c>
      <c r="F438" s="80"/>
      <c r="G438" s="81">
        <v>45880.5</v>
      </c>
      <c r="H438" s="81">
        <v>45310.9</v>
      </c>
      <c r="I438" s="233">
        <v>98.8</v>
      </c>
    </row>
    <row r="439" spans="1:9" ht="27" x14ac:dyDescent="0.25">
      <c r="A439" s="232" t="s">
        <v>40</v>
      </c>
      <c r="B439" s="80"/>
      <c r="C439" s="80" t="s">
        <v>45</v>
      </c>
      <c r="D439" s="80" t="s">
        <v>213</v>
      </c>
      <c r="E439" s="80" t="s">
        <v>385</v>
      </c>
      <c r="F439" s="80" t="s">
        <v>41</v>
      </c>
      <c r="G439" s="81">
        <v>45880.5</v>
      </c>
      <c r="H439" s="81">
        <v>45310.9</v>
      </c>
      <c r="I439" s="233">
        <v>98.8</v>
      </c>
    </row>
    <row r="440" spans="1:9" ht="27" x14ac:dyDescent="0.25">
      <c r="A440" s="232" t="s">
        <v>42</v>
      </c>
      <c r="B440" s="80"/>
      <c r="C440" s="80" t="s">
        <v>45</v>
      </c>
      <c r="D440" s="80" t="s">
        <v>213</v>
      </c>
      <c r="E440" s="80" t="s">
        <v>385</v>
      </c>
      <c r="F440" s="80" t="s">
        <v>43</v>
      </c>
      <c r="G440" s="81">
        <v>45880.5</v>
      </c>
      <c r="H440" s="81">
        <v>45310.9</v>
      </c>
      <c r="I440" s="233">
        <v>98.8</v>
      </c>
    </row>
    <row r="441" spans="1:9" ht="40.5" x14ac:dyDescent="0.25">
      <c r="A441" s="232" t="s">
        <v>386</v>
      </c>
      <c r="B441" s="80"/>
      <c r="C441" s="80" t="s">
        <v>45</v>
      </c>
      <c r="D441" s="80" t="s">
        <v>213</v>
      </c>
      <c r="E441" s="80" t="s">
        <v>387</v>
      </c>
      <c r="F441" s="80"/>
      <c r="G441" s="81">
        <v>13119.6</v>
      </c>
      <c r="H441" s="81">
        <v>12832.3</v>
      </c>
      <c r="I441" s="233">
        <v>97.8</v>
      </c>
    </row>
    <row r="442" spans="1:9" ht="27" x14ac:dyDescent="0.25">
      <c r="A442" s="232" t="s">
        <v>40</v>
      </c>
      <c r="B442" s="80"/>
      <c r="C442" s="80" t="s">
        <v>45</v>
      </c>
      <c r="D442" s="80" t="s">
        <v>213</v>
      </c>
      <c r="E442" s="80" t="s">
        <v>387</v>
      </c>
      <c r="F442" s="80" t="s">
        <v>41</v>
      </c>
      <c r="G442" s="81">
        <v>13119.6</v>
      </c>
      <c r="H442" s="81">
        <v>12832.3</v>
      </c>
      <c r="I442" s="233">
        <v>97.8</v>
      </c>
    </row>
    <row r="443" spans="1:9" ht="27" x14ac:dyDescent="0.25">
      <c r="A443" s="232" t="s">
        <v>42</v>
      </c>
      <c r="B443" s="80"/>
      <c r="C443" s="80" t="s">
        <v>45</v>
      </c>
      <c r="D443" s="80" t="s">
        <v>213</v>
      </c>
      <c r="E443" s="80" t="s">
        <v>387</v>
      </c>
      <c r="F443" s="80" t="s">
        <v>43</v>
      </c>
      <c r="G443" s="81">
        <v>13119.6</v>
      </c>
      <c r="H443" s="81">
        <v>12832.3</v>
      </c>
      <c r="I443" s="233">
        <v>97.8</v>
      </c>
    </row>
    <row r="444" spans="1:9" ht="27" x14ac:dyDescent="0.25">
      <c r="A444" s="232" t="s">
        <v>388</v>
      </c>
      <c r="B444" s="80"/>
      <c r="C444" s="80" t="s">
        <v>45</v>
      </c>
      <c r="D444" s="80" t="s">
        <v>213</v>
      </c>
      <c r="E444" s="80" t="s">
        <v>389</v>
      </c>
      <c r="F444" s="80"/>
      <c r="G444" s="81">
        <v>9816</v>
      </c>
      <c r="H444" s="81">
        <v>9815.9</v>
      </c>
      <c r="I444" s="233">
        <v>100</v>
      </c>
    </row>
    <row r="445" spans="1:9" x14ac:dyDescent="0.25">
      <c r="A445" s="232" t="s">
        <v>390</v>
      </c>
      <c r="B445" s="80"/>
      <c r="C445" s="80" t="s">
        <v>45</v>
      </c>
      <c r="D445" s="80" t="s">
        <v>213</v>
      </c>
      <c r="E445" s="80" t="s">
        <v>391</v>
      </c>
      <c r="F445" s="80"/>
      <c r="G445" s="81">
        <v>9816</v>
      </c>
      <c r="H445" s="81">
        <v>9815.9</v>
      </c>
      <c r="I445" s="233">
        <v>100</v>
      </c>
    </row>
    <row r="446" spans="1:9" ht="40.5" x14ac:dyDescent="0.25">
      <c r="A446" s="232" t="s">
        <v>392</v>
      </c>
      <c r="B446" s="80"/>
      <c r="C446" s="80" t="s">
        <v>45</v>
      </c>
      <c r="D446" s="80" t="s">
        <v>213</v>
      </c>
      <c r="E446" s="80" t="s">
        <v>393</v>
      </c>
      <c r="F446" s="80"/>
      <c r="G446" s="81">
        <v>1200</v>
      </c>
      <c r="H446" s="81">
        <v>1199.9000000000001</v>
      </c>
      <c r="I446" s="233">
        <v>100</v>
      </c>
    </row>
    <row r="447" spans="1:9" ht="27" x14ac:dyDescent="0.25">
      <c r="A447" s="232" t="s">
        <v>394</v>
      </c>
      <c r="B447" s="80"/>
      <c r="C447" s="80" t="s">
        <v>45</v>
      </c>
      <c r="D447" s="80" t="s">
        <v>213</v>
      </c>
      <c r="E447" s="80" t="s">
        <v>395</v>
      </c>
      <c r="F447" s="80"/>
      <c r="G447" s="81">
        <v>1200</v>
      </c>
      <c r="H447" s="81">
        <v>1199.9000000000001</v>
      </c>
      <c r="I447" s="233">
        <v>100</v>
      </c>
    </row>
    <row r="448" spans="1:9" ht="27" x14ac:dyDescent="0.25">
      <c r="A448" s="232" t="s">
        <v>40</v>
      </c>
      <c r="B448" s="80"/>
      <c r="C448" s="80" t="s">
        <v>45</v>
      </c>
      <c r="D448" s="80" t="s">
        <v>213</v>
      </c>
      <c r="E448" s="80" t="s">
        <v>395</v>
      </c>
      <c r="F448" s="80" t="s">
        <v>41</v>
      </c>
      <c r="G448" s="81">
        <v>1200</v>
      </c>
      <c r="H448" s="81">
        <v>1199.9000000000001</v>
      </c>
      <c r="I448" s="233">
        <v>100</v>
      </c>
    </row>
    <row r="449" spans="1:9" ht="27" x14ac:dyDescent="0.25">
      <c r="A449" s="232" t="s">
        <v>42</v>
      </c>
      <c r="B449" s="80"/>
      <c r="C449" s="80" t="s">
        <v>45</v>
      </c>
      <c r="D449" s="80" t="s">
        <v>213</v>
      </c>
      <c r="E449" s="80" t="s">
        <v>395</v>
      </c>
      <c r="F449" s="80" t="s">
        <v>43</v>
      </c>
      <c r="G449" s="81">
        <v>1200</v>
      </c>
      <c r="H449" s="81">
        <v>1199.9000000000001</v>
      </c>
      <c r="I449" s="233">
        <v>100</v>
      </c>
    </row>
    <row r="450" spans="1:9" ht="27" x14ac:dyDescent="0.25">
      <c r="A450" s="232" t="s">
        <v>396</v>
      </c>
      <c r="B450" s="80"/>
      <c r="C450" s="80" t="s">
        <v>45</v>
      </c>
      <c r="D450" s="80" t="s">
        <v>213</v>
      </c>
      <c r="E450" s="80" t="s">
        <v>397</v>
      </c>
      <c r="F450" s="80"/>
      <c r="G450" s="81">
        <v>8616</v>
      </c>
      <c r="H450" s="81">
        <v>8616</v>
      </c>
      <c r="I450" s="233">
        <v>100</v>
      </c>
    </row>
    <row r="451" spans="1:9" x14ac:dyDescent="0.25">
      <c r="A451" s="232" t="s">
        <v>398</v>
      </c>
      <c r="B451" s="80"/>
      <c r="C451" s="80" t="s">
        <v>45</v>
      </c>
      <c r="D451" s="80" t="s">
        <v>213</v>
      </c>
      <c r="E451" s="80" t="s">
        <v>399</v>
      </c>
      <c r="F451" s="80"/>
      <c r="G451" s="81">
        <v>8616</v>
      </c>
      <c r="H451" s="81">
        <v>8616</v>
      </c>
      <c r="I451" s="233">
        <v>100</v>
      </c>
    </row>
    <row r="452" spans="1:9" ht="27" x14ac:dyDescent="0.25">
      <c r="A452" s="232" t="s">
        <v>40</v>
      </c>
      <c r="B452" s="80"/>
      <c r="C452" s="80" t="s">
        <v>45</v>
      </c>
      <c r="D452" s="80" t="s">
        <v>213</v>
      </c>
      <c r="E452" s="80" t="s">
        <v>399</v>
      </c>
      <c r="F452" s="80" t="s">
        <v>41</v>
      </c>
      <c r="G452" s="81">
        <v>8616</v>
      </c>
      <c r="H452" s="81">
        <v>8616</v>
      </c>
      <c r="I452" s="233">
        <v>100</v>
      </c>
    </row>
    <row r="453" spans="1:9" ht="27" x14ac:dyDescent="0.25">
      <c r="A453" s="232" t="s">
        <v>42</v>
      </c>
      <c r="B453" s="80"/>
      <c r="C453" s="80" t="s">
        <v>45</v>
      </c>
      <c r="D453" s="80" t="s">
        <v>213</v>
      </c>
      <c r="E453" s="80" t="s">
        <v>399</v>
      </c>
      <c r="F453" s="80" t="s">
        <v>43</v>
      </c>
      <c r="G453" s="81">
        <v>8616</v>
      </c>
      <c r="H453" s="81">
        <v>8616</v>
      </c>
      <c r="I453" s="233">
        <v>100</v>
      </c>
    </row>
    <row r="454" spans="1:9" x14ac:dyDescent="0.25">
      <c r="A454" s="230" t="s">
        <v>400</v>
      </c>
      <c r="B454" s="78"/>
      <c r="C454" s="78" t="s">
        <v>45</v>
      </c>
      <c r="D454" s="78" t="s">
        <v>401</v>
      </c>
      <c r="E454" s="78"/>
      <c r="F454" s="78"/>
      <c r="G454" s="79">
        <v>39473.199999999997</v>
      </c>
      <c r="H454" s="79">
        <v>39236.5</v>
      </c>
      <c r="I454" s="231">
        <v>99.4</v>
      </c>
    </row>
    <row r="455" spans="1:9" ht="27" x14ac:dyDescent="0.25">
      <c r="A455" s="232" t="s">
        <v>178</v>
      </c>
      <c r="B455" s="80"/>
      <c r="C455" s="80" t="s">
        <v>45</v>
      </c>
      <c r="D455" s="80" t="s">
        <v>401</v>
      </c>
      <c r="E455" s="80" t="s">
        <v>179</v>
      </c>
      <c r="F455" s="80"/>
      <c r="G455" s="81">
        <v>39473.199999999997</v>
      </c>
      <c r="H455" s="81">
        <v>39236.5</v>
      </c>
      <c r="I455" s="233">
        <v>99.4</v>
      </c>
    </row>
    <row r="456" spans="1:9" ht="54" x14ac:dyDescent="0.25">
      <c r="A456" s="232" t="s">
        <v>402</v>
      </c>
      <c r="B456" s="80"/>
      <c r="C456" s="80" t="s">
        <v>45</v>
      </c>
      <c r="D456" s="80" t="s">
        <v>401</v>
      </c>
      <c r="E456" s="80" t="s">
        <v>403</v>
      </c>
      <c r="F456" s="80"/>
      <c r="G456" s="81">
        <v>39473.199999999997</v>
      </c>
      <c r="H456" s="81">
        <v>39236.5</v>
      </c>
      <c r="I456" s="233">
        <v>99.4</v>
      </c>
    </row>
    <row r="457" spans="1:9" x14ac:dyDescent="0.25">
      <c r="A457" s="232" t="s">
        <v>404</v>
      </c>
      <c r="B457" s="80"/>
      <c r="C457" s="80" t="s">
        <v>45</v>
      </c>
      <c r="D457" s="80" t="s">
        <v>401</v>
      </c>
      <c r="E457" s="80" t="s">
        <v>405</v>
      </c>
      <c r="F457" s="80"/>
      <c r="G457" s="81">
        <v>14818</v>
      </c>
      <c r="H457" s="81">
        <v>14797.2</v>
      </c>
      <c r="I457" s="233">
        <v>99.9</v>
      </c>
    </row>
    <row r="458" spans="1:9" x14ac:dyDescent="0.25">
      <c r="A458" s="232" t="s">
        <v>406</v>
      </c>
      <c r="B458" s="80"/>
      <c r="C458" s="80" t="s">
        <v>45</v>
      </c>
      <c r="D458" s="80" t="s">
        <v>401</v>
      </c>
      <c r="E458" s="80" t="s">
        <v>407</v>
      </c>
      <c r="F458" s="80"/>
      <c r="G458" s="81">
        <v>14818</v>
      </c>
      <c r="H458" s="81">
        <v>14797.2</v>
      </c>
      <c r="I458" s="233">
        <v>99.9</v>
      </c>
    </row>
    <row r="459" spans="1:9" ht="27" x14ac:dyDescent="0.25">
      <c r="A459" s="232" t="s">
        <v>40</v>
      </c>
      <c r="B459" s="80"/>
      <c r="C459" s="80" t="s">
        <v>45</v>
      </c>
      <c r="D459" s="80" t="s">
        <v>401</v>
      </c>
      <c r="E459" s="80" t="s">
        <v>407</v>
      </c>
      <c r="F459" s="80" t="s">
        <v>41</v>
      </c>
      <c r="G459" s="81">
        <v>14818</v>
      </c>
      <c r="H459" s="81">
        <v>14797.2</v>
      </c>
      <c r="I459" s="233">
        <v>99.9</v>
      </c>
    </row>
    <row r="460" spans="1:9" ht="27" x14ac:dyDescent="0.25">
      <c r="A460" s="232" t="s">
        <v>42</v>
      </c>
      <c r="B460" s="80"/>
      <c r="C460" s="80" t="s">
        <v>45</v>
      </c>
      <c r="D460" s="80" t="s">
        <v>401</v>
      </c>
      <c r="E460" s="80" t="s">
        <v>407</v>
      </c>
      <c r="F460" s="80" t="s">
        <v>43</v>
      </c>
      <c r="G460" s="81">
        <v>14818</v>
      </c>
      <c r="H460" s="81">
        <v>14797.2</v>
      </c>
      <c r="I460" s="233">
        <v>99.9</v>
      </c>
    </row>
    <row r="461" spans="1:9" x14ac:dyDescent="0.25">
      <c r="A461" s="232" t="s">
        <v>408</v>
      </c>
      <c r="B461" s="80"/>
      <c r="C461" s="80" t="s">
        <v>45</v>
      </c>
      <c r="D461" s="80" t="s">
        <v>401</v>
      </c>
      <c r="E461" s="80" t="s">
        <v>409</v>
      </c>
      <c r="F461" s="80"/>
      <c r="G461" s="81">
        <v>850</v>
      </c>
      <c r="H461" s="81">
        <v>634.6</v>
      </c>
      <c r="I461" s="233">
        <v>74.7</v>
      </c>
    </row>
    <row r="462" spans="1:9" x14ac:dyDescent="0.25">
      <c r="A462" s="232" t="s">
        <v>410</v>
      </c>
      <c r="B462" s="80"/>
      <c r="C462" s="80" t="s">
        <v>45</v>
      </c>
      <c r="D462" s="80" t="s">
        <v>401</v>
      </c>
      <c r="E462" s="80" t="s">
        <v>411</v>
      </c>
      <c r="F462" s="80"/>
      <c r="G462" s="81">
        <v>850</v>
      </c>
      <c r="H462" s="81">
        <v>634.6</v>
      </c>
      <c r="I462" s="233">
        <v>74.7</v>
      </c>
    </row>
    <row r="463" spans="1:9" ht="27" x14ac:dyDescent="0.25">
      <c r="A463" s="232" t="s">
        <v>40</v>
      </c>
      <c r="B463" s="80"/>
      <c r="C463" s="80" t="s">
        <v>45</v>
      </c>
      <c r="D463" s="80" t="s">
        <v>401</v>
      </c>
      <c r="E463" s="80" t="s">
        <v>411</v>
      </c>
      <c r="F463" s="80" t="s">
        <v>41</v>
      </c>
      <c r="G463" s="81">
        <v>850</v>
      </c>
      <c r="H463" s="81">
        <v>634.6</v>
      </c>
      <c r="I463" s="233">
        <v>74.7</v>
      </c>
    </row>
    <row r="464" spans="1:9" ht="27" x14ac:dyDescent="0.25">
      <c r="A464" s="232" t="s">
        <v>42</v>
      </c>
      <c r="B464" s="80"/>
      <c r="C464" s="80" t="s">
        <v>45</v>
      </c>
      <c r="D464" s="80" t="s">
        <v>401</v>
      </c>
      <c r="E464" s="80" t="s">
        <v>411</v>
      </c>
      <c r="F464" s="80" t="s">
        <v>43</v>
      </c>
      <c r="G464" s="81">
        <v>850</v>
      </c>
      <c r="H464" s="81">
        <v>634.6</v>
      </c>
      <c r="I464" s="233">
        <v>74.7</v>
      </c>
    </row>
    <row r="465" spans="1:9" ht="27" x14ac:dyDescent="0.25">
      <c r="A465" s="232" t="s">
        <v>412</v>
      </c>
      <c r="B465" s="80"/>
      <c r="C465" s="80" t="s">
        <v>45</v>
      </c>
      <c r="D465" s="80" t="s">
        <v>401</v>
      </c>
      <c r="E465" s="80" t="s">
        <v>413</v>
      </c>
      <c r="F465" s="80"/>
      <c r="G465" s="81">
        <v>19829.2</v>
      </c>
      <c r="H465" s="81">
        <v>19829.2</v>
      </c>
      <c r="I465" s="233">
        <v>100</v>
      </c>
    </row>
    <row r="466" spans="1:9" x14ac:dyDescent="0.25">
      <c r="A466" s="232" t="s">
        <v>414</v>
      </c>
      <c r="B466" s="80"/>
      <c r="C466" s="80" t="s">
        <v>45</v>
      </c>
      <c r="D466" s="80" t="s">
        <v>401</v>
      </c>
      <c r="E466" s="80" t="s">
        <v>415</v>
      </c>
      <c r="F466" s="80"/>
      <c r="G466" s="81">
        <v>5781.4</v>
      </c>
      <c r="H466" s="81">
        <v>5781.4</v>
      </c>
      <c r="I466" s="233">
        <v>100</v>
      </c>
    </row>
    <row r="467" spans="1:9" ht="27" x14ac:dyDescent="0.25">
      <c r="A467" s="232" t="s">
        <v>40</v>
      </c>
      <c r="B467" s="80"/>
      <c r="C467" s="80" t="s">
        <v>45</v>
      </c>
      <c r="D467" s="80" t="s">
        <v>401</v>
      </c>
      <c r="E467" s="80" t="s">
        <v>415</v>
      </c>
      <c r="F467" s="80" t="s">
        <v>41</v>
      </c>
      <c r="G467" s="81">
        <v>5781.4</v>
      </c>
      <c r="H467" s="81">
        <v>5781.4</v>
      </c>
      <c r="I467" s="233">
        <v>100</v>
      </c>
    </row>
    <row r="468" spans="1:9" ht="27" x14ac:dyDescent="0.25">
      <c r="A468" s="232" t="s">
        <v>42</v>
      </c>
      <c r="B468" s="80"/>
      <c r="C468" s="80" t="s">
        <v>45</v>
      </c>
      <c r="D468" s="80" t="s">
        <v>401</v>
      </c>
      <c r="E468" s="80" t="s">
        <v>415</v>
      </c>
      <c r="F468" s="80" t="s">
        <v>43</v>
      </c>
      <c r="G468" s="81">
        <v>5781.4</v>
      </c>
      <c r="H468" s="81">
        <v>5781.4</v>
      </c>
      <c r="I468" s="233">
        <v>100</v>
      </c>
    </row>
    <row r="469" spans="1:9" ht="27" x14ac:dyDescent="0.25">
      <c r="A469" s="232" t="s">
        <v>416</v>
      </c>
      <c r="B469" s="80"/>
      <c r="C469" s="80" t="s">
        <v>45</v>
      </c>
      <c r="D469" s="80" t="s">
        <v>401</v>
      </c>
      <c r="E469" s="80" t="s">
        <v>417</v>
      </c>
      <c r="F469" s="80"/>
      <c r="G469" s="81">
        <v>14047.8</v>
      </c>
      <c r="H469" s="81">
        <v>14047.8</v>
      </c>
      <c r="I469" s="233">
        <v>100</v>
      </c>
    </row>
    <row r="470" spans="1:9" ht="27" x14ac:dyDescent="0.25">
      <c r="A470" s="232" t="s">
        <v>148</v>
      </c>
      <c r="B470" s="80"/>
      <c r="C470" s="80" t="s">
        <v>45</v>
      </c>
      <c r="D470" s="80" t="s">
        <v>401</v>
      </c>
      <c r="E470" s="80" t="s">
        <v>417</v>
      </c>
      <c r="F470" s="80" t="s">
        <v>149</v>
      </c>
      <c r="G470" s="81">
        <v>14047.8</v>
      </c>
      <c r="H470" s="81">
        <v>14047.8</v>
      </c>
      <c r="I470" s="233">
        <v>100</v>
      </c>
    </row>
    <row r="471" spans="1:9" x14ac:dyDescent="0.25">
      <c r="A471" s="232" t="s">
        <v>240</v>
      </c>
      <c r="B471" s="80"/>
      <c r="C471" s="80" t="s">
        <v>45</v>
      </c>
      <c r="D471" s="80" t="s">
        <v>401</v>
      </c>
      <c r="E471" s="80" t="s">
        <v>417</v>
      </c>
      <c r="F471" s="80" t="s">
        <v>241</v>
      </c>
      <c r="G471" s="81">
        <v>14047.8</v>
      </c>
      <c r="H471" s="81">
        <v>14047.8</v>
      </c>
      <c r="I471" s="233">
        <v>100</v>
      </c>
    </row>
    <row r="472" spans="1:9" ht="27" x14ac:dyDescent="0.25">
      <c r="A472" s="232" t="s">
        <v>418</v>
      </c>
      <c r="B472" s="80"/>
      <c r="C472" s="80" t="s">
        <v>45</v>
      </c>
      <c r="D472" s="80" t="s">
        <v>401</v>
      </c>
      <c r="E472" s="80" t="s">
        <v>419</v>
      </c>
      <c r="F472" s="80"/>
      <c r="G472" s="81">
        <v>3976</v>
      </c>
      <c r="H472" s="81">
        <v>3975.5</v>
      </c>
      <c r="I472" s="233">
        <v>100</v>
      </c>
    </row>
    <row r="473" spans="1:9" ht="27" x14ac:dyDescent="0.25">
      <c r="A473" s="232" t="s">
        <v>420</v>
      </c>
      <c r="B473" s="80"/>
      <c r="C473" s="80" t="s">
        <v>45</v>
      </c>
      <c r="D473" s="80" t="s">
        <v>401</v>
      </c>
      <c r="E473" s="80" t="s">
        <v>421</v>
      </c>
      <c r="F473" s="80"/>
      <c r="G473" s="81">
        <v>3976</v>
      </c>
      <c r="H473" s="81">
        <v>3975.5</v>
      </c>
      <c r="I473" s="233">
        <v>100</v>
      </c>
    </row>
    <row r="474" spans="1:9" ht="27" x14ac:dyDescent="0.25">
      <c r="A474" s="232" t="s">
        <v>40</v>
      </c>
      <c r="B474" s="80"/>
      <c r="C474" s="80" t="s">
        <v>45</v>
      </c>
      <c r="D474" s="80" t="s">
        <v>401</v>
      </c>
      <c r="E474" s="80" t="s">
        <v>421</v>
      </c>
      <c r="F474" s="80" t="s">
        <v>41</v>
      </c>
      <c r="G474" s="81">
        <v>3976</v>
      </c>
      <c r="H474" s="81">
        <v>3975.5</v>
      </c>
      <c r="I474" s="233">
        <v>100</v>
      </c>
    </row>
    <row r="475" spans="1:9" ht="27" x14ac:dyDescent="0.25">
      <c r="A475" s="232" t="s">
        <v>42</v>
      </c>
      <c r="B475" s="80"/>
      <c r="C475" s="80" t="s">
        <v>45</v>
      </c>
      <c r="D475" s="80" t="s">
        <v>401</v>
      </c>
      <c r="E475" s="80" t="s">
        <v>421</v>
      </c>
      <c r="F475" s="80" t="s">
        <v>43</v>
      </c>
      <c r="G475" s="81">
        <v>3976</v>
      </c>
      <c r="H475" s="81">
        <v>3975.5</v>
      </c>
      <c r="I475" s="233">
        <v>100</v>
      </c>
    </row>
    <row r="476" spans="1:9" x14ac:dyDescent="0.25">
      <c r="A476" s="230" t="s">
        <v>428</v>
      </c>
      <c r="B476" s="78"/>
      <c r="C476" s="78" t="s">
        <v>45</v>
      </c>
      <c r="D476" s="78" t="s">
        <v>429</v>
      </c>
      <c r="E476" s="78"/>
      <c r="F476" s="78"/>
      <c r="G476" s="79">
        <v>12041.1</v>
      </c>
      <c r="H476" s="79">
        <v>10654.7</v>
      </c>
      <c r="I476" s="231">
        <v>88.5</v>
      </c>
    </row>
    <row r="477" spans="1:9" ht="27" x14ac:dyDescent="0.25">
      <c r="A477" s="232" t="s">
        <v>214</v>
      </c>
      <c r="B477" s="80"/>
      <c r="C477" s="80" t="s">
        <v>45</v>
      </c>
      <c r="D477" s="80" t="s">
        <v>429</v>
      </c>
      <c r="E477" s="80" t="s">
        <v>215</v>
      </c>
      <c r="F477" s="80"/>
      <c r="G477" s="81">
        <v>4453.6000000000004</v>
      </c>
      <c r="H477" s="81">
        <v>4305.8999999999996</v>
      </c>
      <c r="I477" s="233">
        <v>96.7</v>
      </c>
    </row>
    <row r="478" spans="1:9" ht="27" x14ac:dyDescent="0.25">
      <c r="A478" s="232" t="s">
        <v>250</v>
      </c>
      <c r="B478" s="80"/>
      <c r="C478" s="80" t="s">
        <v>45</v>
      </c>
      <c r="D478" s="80" t="s">
        <v>429</v>
      </c>
      <c r="E478" s="80" t="s">
        <v>251</v>
      </c>
      <c r="F478" s="80"/>
      <c r="G478" s="81">
        <v>4453.6000000000004</v>
      </c>
      <c r="H478" s="81">
        <v>4305.8999999999996</v>
      </c>
      <c r="I478" s="233">
        <v>96.7</v>
      </c>
    </row>
    <row r="479" spans="1:9" ht="27" x14ac:dyDescent="0.25">
      <c r="A479" s="232" t="s">
        <v>430</v>
      </c>
      <c r="B479" s="80"/>
      <c r="C479" s="80" t="s">
        <v>45</v>
      </c>
      <c r="D479" s="80" t="s">
        <v>429</v>
      </c>
      <c r="E479" s="80" t="s">
        <v>431</v>
      </c>
      <c r="F479" s="80"/>
      <c r="G479" s="81">
        <v>4453.6000000000004</v>
      </c>
      <c r="H479" s="81">
        <v>4305.8999999999996</v>
      </c>
      <c r="I479" s="233">
        <v>96.7</v>
      </c>
    </row>
    <row r="480" spans="1:9" ht="81" x14ac:dyDescent="0.25">
      <c r="A480" s="232" t="s">
        <v>432</v>
      </c>
      <c r="B480" s="80"/>
      <c r="C480" s="80" t="s">
        <v>45</v>
      </c>
      <c r="D480" s="80" t="s">
        <v>429</v>
      </c>
      <c r="E480" s="80" t="s">
        <v>433</v>
      </c>
      <c r="F480" s="80"/>
      <c r="G480" s="81">
        <v>2399</v>
      </c>
      <c r="H480" s="81">
        <v>2276.5</v>
      </c>
      <c r="I480" s="233">
        <v>94.9</v>
      </c>
    </row>
    <row r="481" spans="1:9" ht="54" x14ac:dyDescent="0.25">
      <c r="A481" s="232" t="s">
        <v>24</v>
      </c>
      <c r="B481" s="80"/>
      <c r="C481" s="80" t="s">
        <v>45</v>
      </c>
      <c r="D481" s="80" t="s">
        <v>429</v>
      </c>
      <c r="E481" s="80" t="s">
        <v>433</v>
      </c>
      <c r="F481" s="80" t="s">
        <v>25</v>
      </c>
      <c r="G481" s="81">
        <v>1385.1</v>
      </c>
      <c r="H481" s="81">
        <v>1316.3</v>
      </c>
      <c r="I481" s="233">
        <v>95</v>
      </c>
    </row>
    <row r="482" spans="1:9" x14ac:dyDescent="0.25">
      <c r="A482" s="232" t="s">
        <v>142</v>
      </c>
      <c r="B482" s="80"/>
      <c r="C482" s="80" t="s">
        <v>45</v>
      </c>
      <c r="D482" s="80" t="s">
        <v>429</v>
      </c>
      <c r="E482" s="80" t="s">
        <v>433</v>
      </c>
      <c r="F482" s="80" t="s">
        <v>143</v>
      </c>
      <c r="G482" s="81">
        <v>1385.1</v>
      </c>
      <c r="H482" s="81">
        <v>1316.3</v>
      </c>
      <c r="I482" s="233">
        <v>95</v>
      </c>
    </row>
    <row r="483" spans="1:9" ht="27" x14ac:dyDescent="0.25">
      <c r="A483" s="232" t="s">
        <v>40</v>
      </c>
      <c r="B483" s="80"/>
      <c r="C483" s="80" t="s">
        <v>45</v>
      </c>
      <c r="D483" s="80" t="s">
        <v>429</v>
      </c>
      <c r="E483" s="80" t="s">
        <v>433</v>
      </c>
      <c r="F483" s="80" t="s">
        <v>41</v>
      </c>
      <c r="G483" s="81">
        <v>1013.9</v>
      </c>
      <c r="H483" s="81">
        <v>960.2</v>
      </c>
      <c r="I483" s="233">
        <v>94.7</v>
      </c>
    </row>
    <row r="484" spans="1:9" ht="27" x14ac:dyDescent="0.25">
      <c r="A484" s="232" t="s">
        <v>42</v>
      </c>
      <c r="B484" s="80"/>
      <c r="C484" s="80" t="s">
        <v>45</v>
      </c>
      <c r="D484" s="80" t="s">
        <v>429</v>
      </c>
      <c r="E484" s="80" t="s">
        <v>433</v>
      </c>
      <c r="F484" s="80" t="s">
        <v>43</v>
      </c>
      <c r="G484" s="81">
        <v>1013.9</v>
      </c>
      <c r="H484" s="81">
        <v>960.2</v>
      </c>
      <c r="I484" s="233">
        <v>94.7</v>
      </c>
    </row>
    <row r="485" spans="1:9" ht="94.5" x14ac:dyDescent="0.25">
      <c r="A485" s="232" t="s">
        <v>434</v>
      </c>
      <c r="B485" s="80"/>
      <c r="C485" s="80" t="s">
        <v>45</v>
      </c>
      <c r="D485" s="80" t="s">
        <v>429</v>
      </c>
      <c r="E485" s="80" t="s">
        <v>435</v>
      </c>
      <c r="F485" s="80"/>
      <c r="G485" s="81">
        <v>2054.6</v>
      </c>
      <c r="H485" s="81">
        <v>2029.3</v>
      </c>
      <c r="I485" s="233">
        <v>98.8</v>
      </c>
    </row>
    <row r="486" spans="1:9" ht="54" x14ac:dyDescent="0.25">
      <c r="A486" s="232" t="s">
        <v>24</v>
      </c>
      <c r="B486" s="80"/>
      <c r="C486" s="80" t="s">
        <v>45</v>
      </c>
      <c r="D486" s="80" t="s">
        <v>429</v>
      </c>
      <c r="E486" s="80" t="s">
        <v>435</v>
      </c>
      <c r="F486" s="80" t="s">
        <v>25</v>
      </c>
      <c r="G486" s="81">
        <v>2024.6</v>
      </c>
      <c r="H486" s="81">
        <v>1999.3</v>
      </c>
      <c r="I486" s="233">
        <v>98.8</v>
      </c>
    </row>
    <row r="487" spans="1:9" x14ac:dyDescent="0.25">
      <c r="A487" s="232" t="s">
        <v>142</v>
      </c>
      <c r="B487" s="80"/>
      <c r="C487" s="80" t="s">
        <v>45</v>
      </c>
      <c r="D487" s="80" t="s">
        <v>429</v>
      </c>
      <c r="E487" s="80" t="s">
        <v>435</v>
      </c>
      <c r="F487" s="80" t="s">
        <v>143</v>
      </c>
      <c r="G487" s="81">
        <v>2024.6</v>
      </c>
      <c r="H487" s="81">
        <v>1999.3</v>
      </c>
      <c r="I487" s="233">
        <v>98.8</v>
      </c>
    </row>
    <row r="488" spans="1:9" ht="27" x14ac:dyDescent="0.25">
      <c r="A488" s="232" t="s">
        <v>40</v>
      </c>
      <c r="B488" s="80"/>
      <c r="C488" s="80" t="s">
        <v>45</v>
      </c>
      <c r="D488" s="80" t="s">
        <v>429</v>
      </c>
      <c r="E488" s="80" t="s">
        <v>435</v>
      </c>
      <c r="F488" s="80" t="s">
        <v>41</v>
      </c>
      <c r="G488" s="81">
        <v>30</v>
      </c>
      <c r="H488" s="81">
        <v>30</v>
      </c>
      <c r="I488" s="233">
        <v>100</v>
      </c>
    </row>
    <row r="489" spans="1:9" ht="27" x14ac:dyDescent="0.25">
      <c r="A489" s="232" t="s">
        <v>42</v>
      </c>
      <c r="B489" s="80"/>
      <c r="C489" s="80" t="s">
        <v>45</v>
      </c>
      <c r="D489" s="80" t="s">
        <v>429</v>
      </c>
      <c r="E489" s="80" t="s">
        <v>435</v>
      </c>
      <c r="F489" s="80" t="s">
        <v>43</v>
      </c>
      <c r="G489" s="81">
        <v>30</v>
      </c>
      <c r="H489" s="81">
        <v>30</v>
      </c>
      <c r="I489" s="233">
        <v>100</v>
      </c>
    </row>
    <row r="490" spans="1:9" x14ac:dyDescent="0.25">
      <c r="A490" s="232" t="s">
        <v>436</v>
      </c>
      <c r="B490" s="80"/>
      <c r="C490" s="80" t="s">
        <v>45</v>
      </c>
      <c r="D490" s="80" t="s">
        <v>429</v>
      </c>
      <c r="E490" s="80" t="s">
        <v>437</v>
      </c>
      <c r="F490" s="80"/>
      <c r="G490" s="81">
        <v>7166.1</v>
      </c>
      <c r="H490" s="81">
        <v>5927.4</v>
      </c>
      <c r="I490" s="233">
        <v>82.7</v>
      </c>
    </row>
    <row r="491" spans="1:9" ht="27" x14ac:dyDescent="0.25">
      <c r="A491" s="232" t="s">
        <v>438</v>
      </c>
      <c r="B491" s="80"/>
      <c r="C491" s="80" t="s">
        <v>45</v>
      </c>
      <c r="D491" s="80" t="s">
        <v>429</v>
      </c>
      <c r="E491" s="80" t="s">
        <v>439</v>
      </c>
      <c r="F491" s="80"/>
      <c r="G491" s="81">
        <v>5417.2</v>
      </c>
      <c r="H491" s="81">
        <v>5417.2</v>
      </c>
      <c r="I491" s="233">
        <v>100</v>
      </c>
    </row>
    <row r="492" spans="1:9" ht="40.5" x14ac:dyDescent="0.25">
      <c r="A492" s="232" t="s">
        <v>440</v>
      </c>
      <c r="B492" s="80"/>
      <c r="C492" s="80" t="s">
        <v>45</v>
      </c>
      <c r="D492" s="80" t="s">
        <v>429</v>
      </c>
      <c r="E492" s="80" t="s">
        <v>441</v>
      </c>
      <c r="F492" s="80"/>
      <c r="G492" s="81">
        <v>5417.2</v>
      </c>
      <c r="H492" s="81">
        <v>5417.2</v>
      </c>
      <c r="I492" s="233">
        <v>100</v>
      </c>
    </row>
    <row r="493" spans="1:9" ht="27" x14ac:dyDescent="0.25">
      <c r="A493" s="232" t="s">
        <v>442</v>
      </c>
      <c r="B493" s="80"/>
      <c r="C493" s="80" t="s">
        <v>45</v>
      </c>
      <c r="D493" s="80" t="s">
        <v>429</v>
      </c>
      <c r="E493" s="80" t="s">
        <v>443</v>
      </c>
      <c r="F493" s="80"/>
      <c r="G493" s="81">
        <v>5417.2</v>
      </c>
      <c r="H493" s="81">
        <v>5417.2</v>
      </c>
      <c r="I493" s="233">
        <v>100</v>
      </c>
    </row>
    <row r="494" spans="1:9" x14ac:dyDescent="0.25">
      <c r="A494" s="232" t="s">
        <v>100</v>
      </c>
      <c r="B494" s="80"/>
      <c r="C494" s="80" t="s">
        <v>45</v>
      </c>
      <c r="D494" s="80" t="s">
        <v>429</v>
      </c>
      <c r="E494" s="80" t="s">
        <v>443</v>
      </c>
      <c r="F494" s="80" t="s">
        <v>101</v>
      </c>
      <c r="G494" s="81">
        <v>5417.2</v>
      </c>
      <c r="H494" s="81">
        <v>5417.2</v>
      </c>
      <c r="I494" s="233">
        <v>100</v>
      </c>
    </row>
    <row r="495" spans="1:9" ht="40.5" x14ac:dyDescent="0.25">
      <c r="A495" s="232" t="s">
        <v>199</v>
      </c>
      <c r="B495" s="80"/>
      <c r="C495" s="80" t="s">
        <v>45</v>
      </c>
      <c r="D495" s="80" t="s">
        <v>429</v>
      </c>
      <c r="E495" s="80" t="s">
        <v>443</v>
      </c>
      <c r="F495" s="80" t="s">
        <v>200</v>
      </c>
      <c r="G495" s="81">
        <v>5417.2</v>
      </c>
      <c r="H495" s="81">
        <v>5417.2</v>
      </c>
      <c r="I495" s="233">
        <v>100</v>
      </c>
    </row>
    <row r="496" spans="1:9" ht="40.5" x14ac:dyDescent="0.25">
      <c r="A496" s="232" t="s">
        <v>444</v>
      </c>
      <c r="B496" s="80"/>
      <c r="C496" s="80" t="s">
        <v>45</v>
      </c>
      <c r="D496" s="80" t="s">
        <v>429</v>
      </c>
      <c r="E496" s="80" t="s">
        <v>445</v>
      </c>
      <c r="F496" s="80"/>
      <c r="G496" s="81">
        <v>1748.9</v>
      </c>
      <c r="H496" s="81">
        <v>510.2</v>
      </c>
      <c r="I496" s="233">
        <v>29.2</v>
      </c>
    </row>
    <row r="497" spans="1:12" ht="40.5" x14ac:dyDescent="0.25">
      <c r="A497" s="232" t="s">
        <v>446</v>
      </c>
      <c r="B497" s="80"/>
      <c r="C497" s="80" t="s">
        <v>45</v>
      </c>
      <c r="D497" s="80" t="s">
        <v>429</v>
      </c>
      <c r="E497" s="80" t="s">
        <v>447</v>
      </c>
      <c r="F497" s="80"/>
      <c r="G497" s="81">
        <v>1748.9</v>
      </c>
      <c r="H497" s="81">
        <v>510.2</v>
      </c>
      <c r="I497" s="233">
        <v>29.2</v>
      </c>
    </row>
    <row r="498" spans="1:12" ht="40.5" x14ac:dyDescent="0.25">
      <c r="A498" s="232" t="s">
        <v>448</v>
      </c>
      <c r="B498" s="80"/>
      <c r="C498" s="80" t="s">
        <v>45</v>
      </c>
      <c r="D498" s="80" t="s">
        <v>429</v>
      </c>
      <c r="E498" s="80" t="s">
        <v>449</v>
      </c>
      <c r="F498" s="80"/>
      <c r="G498" s="81">
        <v>1748.9</v>
      </c>
      <c r="H498" s="81">
        <v>510.2</v>
      </c>
      <c r="I498" s="233">
        <v>29.2</v>
      </c>
    </row>
    <row r="499" spans="1:12" ht="27" x14ac:dyDescent="0.25">
      <c r="A499" s="232" t="s">
        <v>40</v>
      </c>
      <c r="B499" s="80"/>
      <c r="C499" s="80" t="s">
        <v>45</v>
      </c>
      <c r="D499" s="80" t="s">
        <v>429</v>
      </c>
      <c r="E499" s="80" t="s">
        <v>449</v>
      </c>
      <c r="F499" s="80" t="s">
        <v>41</v>
      </c>
      <c r="G499" s="81">
        <v>1748.9</v>
      </c>
      <c r="H499" s="81">
        <v>510.2</v>
      </c>
      <c r="I499" s="233">
        <v>29.2</v>
      </c>
    </row>
    <row r="500" spans="1:12" ht="27" x14ac:dyDescent="0.25">
      <c r="A500" s="232" t="s">
        <v>42</v>
      </c>
      <c r="B500" s="80"/>
      <c r="C500" s="80" t="s">
        <v>45</v>
      </c>
      <c r="D500" s="80" t="s">
        <v>429</v>
      </c>
      <c r="E500" s="80" t="s">
        <v>449</v>
      </c>
      <c r="F500" s="80" t="s">
        <v>43</v>
      </c>
      <c r="G500" s="81">
        <v>1748.9</v>
      </c>
      <c r="H500" s="81">
        <v>510.2</v>
      </c>
      <c r="I500" s="233">
        <v>29.2</v>
      </c>
    </row>
    <row r="501" spans="1:12" ht="40.5" x14ac:dyDescent="0.25">
      <c r="A501" s="232" t="s">
        <v>165</v>
      </c>
      <c r="B501" s="80"/>
      <c r="C501" s="80" t="s">
        <v>45</v>
      </c>
      <c r="D501" s="80" t="s">
        <v>429</v>
      </c>
      <c r="E501" s="80" t="s">
        <v>166</v>
      </c>
      <c r="F501" s="80"/>
      <c r="G501" s="81">
        <v>421.4</v>
      </c>
      <c r="H501" s="81">
        <v>421.4</v>
      </c>
      <c r="I501" s="233">
        <v>100</v>
      </c>
    </row>
    <row r="502" spans="1:12" x14ac:dyDescent="0.25">
      <c r="A502" s="232" t="s">
        <v>450</v>
      </c>
      <c r="B502" s="80"/>
      <c r="C502" s="80" t="s">
        <v>45</v>
      </c>
      <c r="D502" s="80" t="s">
        <v>429</v>
      </c>
      <c r="E502" s="80" t="s">
        <v>451</v>
      </c>
      <c r="F502" s="80"/>
      <c r="G502" s="81">
        <v>421.4</v>
      </c>
      <c r="H502" s="81">
        <v>421.4</v>
      </c>
      <c r="I502" s="233">
        <v>100</v>
      </c>
    </row>
    <row r="503" spans="1:12" ht="27" x14ac:dyDescent="0.25">
      <c r="A503" s="232" t="s">
        <v>452</v>
      </c>
      <c r="B503" s="80"/>
      <c r="C503" s="80" t="s">
        <v>45</v>
      </c>
      <c r="D503" s="80" t="s">
        <v>429</v>
      </c>
      <c r="E503" s="80" t="s">
        <v>453</v>
      </c>
      <c r="F503" s="80"/>
      <c r="G503" s="81">
        <v>421.4</v>
      </c>
      <c r="H503" s="81">
        <v>421.4</v>
      </c>
      <c r="I503" s="233">
        <v>100</v>
      </c>
    </row>
    <row r="504" spans="1:12" x14ac:dyDescent="0.25">
      <c r="A504" s="232" t="s">
        <v>454</v>
      </c>
      <c r="B504" s="80"/>
      <c r="C504" s="80" t="s">
        <v>45</v>
      </c>
      <c r="D504" s="80" t="s">
        <v>429</v>
      </c>
      <c r="E504" s="80" t="s">
        <v>455</v>
      </c>
      <c r="F504" s="80"/>
      <c r="G504" s="81">
        <v>421.4</v>
      </c>
      <c r="H504" s="81">
        <v>421.4</v>
      </c>
      <c r="I504" s="233">
        <v>100</v>
      </c>
    </row>
    <row r="505" spans="1:12" ht="27" x14ac:dyDescent="0.25">
      <c r="A505" s="232" t="s">
        <v>40</v>
      </c>
      <c r="B505" s="80"/>
      <c r="C505" s="80" t="s">
        <v>45</v>
      </c>
      <c r="D505" s="80" t="s">
        <v>429</v>
      </c>
      <c r="E505" s="80" t="s">
        <v>455</v>
      </c>
      <c r="F505" s="80" t="s">
        <v>41</v>
      </c>
      <c r="G505" s="81">
        <v>421.4</v>
      </c>
      <c r="H505" s="81">
        <v>421.4</v>
      </c>
      <c r="I505" s="233">
        <v>100</v>
      </c>
    </row>
    <row r="506" spans="1:12" ht="27" x14ac:dyDescent="0.25">
      <c r="A506" s="232" t="s">
        <v>42</v>
      </c>
      <c r="B506" s="80"/>
      <c r="C506" s="80" t="s">
        <v>45</v>
      </c>
      <c r="D506" s="80" t="s">
        <v>429</v>
      </c>
      <c r="E506" s="80" t="s">
        <v>455</v>
      </c>
      <c r="F506" s="80" t="s">
        <v>43</v>
      </c>
      <c r="G506" s="81">
        <v>421.4</v>
      </c>
      <c r="H506" s="81">
        <v>421.4</v>
      </c>
      <c r="I506" s="233">
        <v>100</v>
      </c>
    </row>
    <row r="507" spans="1:12" x14ac:dyDescent="0.25">
      <c r="A507" s="228" t="s">
        <v>456</v>
      </c>
      <c r="B507" s="75"/>
      <c r="C507" s="75" t="s">
        <v>309</v>
      </c>
      <c r="D507" s="75"/>
      <c r="E507" s="75"/>
      <c r="F507" s="75"/>
      <c r="G507" s="77">
        <v>1206670.8999999999</v>
      </c>
      <c r="H507" s="77">
        <v>1182571.8</v>
      </c>
      <c r="I507" s="229">
        <v>98</v>
      </c>
      <c r="K507" s="74"/>
      <c r="L507" s="74"/>
    </row>
    <row r="508" spans="1:12" x14ac:dyDescent="0.25">
      <c r="A508" s="230" t="s">
        <v>457</v>
      </c>
      <c r="B508" s="78"/>
      <c r="C508" s="78" t="s">
        <v>309</v>
      </c>
      <c r="D508" s="78" t="s">
        <v>13</v>
      </c>
      <c r="E508" s="78"/>
      <c r="F508" s="78"/>
      <c r="G508" s="79">
        <v>67477.600000000006</v>
      </c>
      <c r="H508" s="79">
        <v>57981.9</v>
      </c>
      <c r="I508" s="231">
        <v>85.9</v>
      </c>
    </row>
    <row r="509" spans="1:12" ht="27" x14ac:dyDescent="0.25">
      <c r="A509" s="232" t="s">
        <v>86</v>
      </c>
      <c r="B509" s="80"/>
      <c r="C509" s="80" t="s">
        <v>309</v>
      </c>
      <c r="D509" s="80" t="s">
        <v>13</v>
      </c>
      <c r="E509" s="80" t="s">
        <v>87</v>
      </c>
      <c r="F509" s="80"/>
      <c r="G509" s="83">
        <v>6773.7</v>
      </c>
      <c r="H509" s="81">
        <v>6773.7</v>
      </c>
      <c r="I509" s="233">
        <v>100</v>
      </c>
    </row>
    <row r="510" spans="1:12" x14ac:dyDescent="0.25">
      <c r="A510" s="232" t="s">
        <v>18</v>
      </c>
      <c r="B510" s="80"/>
      <c r="C510" s="80" t="s">
        <v>309</v>
      </c>
      <c r="D510" s="80" t="s">
        <v>13</v>
      </c>
      <c r="E510" s="80" t="s">
        <v>88</v>
      </c>
      <c r="F510" s="80"/>
      <c r="G510" s="81">
        <v>6773.7</v>
      </c>
      <c r="H510" s="81">
        <v>6773.7</v>
      </c>
      <c r="I510" s="233">
        <v>100</v>
      </c>
    </row>
    <row r="511" spans="1:12" ht="27" x14ac:dyDescent="0.25">
      <c r="A511" s="232" t="s">
        <v>20</v>
      </c>
      <c r="B511" s="80"/>
      <c r="C511" s="80" t="s">
        <v>309</v>
      </c>
      <c r="D511" s="80" t="s">
        <v>13</v>
      </c>
      <c r="E511" s="80" t="s">
        <v>89</v>
      </c>
      <c r="F511" s="80"/>
      <c r="G511" s="81">
        <v>6773.7</v>
      </c>
      <c r="H511" s="81">
        <v>6773.7</v>
      </c>
      <c r="I511" s="233">
        <v>100</v>
      </c>
    </row>
    <row r="512" spans="1:12" ht="40.5" x14ac:dyDescent="0.25">
      <c r="A512" s="232" t="s">
        <v>458</v>
      </c>
      <c r="B512" s="80"/>
      <c r="C512" s="80" t="s">
        <v>309</v>
      </c>
      <c r="D512" s="80" t="s">
        <v>13</v>
      </c>
      <c r="E512" s="80" t="s">
        <v>459</v>
      </c>
      <c r="F512" s="80"/>
      <c r="G512" s="81">
        <v>6773.7</v>
      </c>
      <c r="H512" s="81">
        <v>6773.7</v>
      </c>
      <c r="I512" s="233">
        <v>100</v>
      </c>
    </row>
    <row r="513" spans="1:9" ht="27" x14ac:dyDescent="0.25">
      <c r="A513" s="232" t="s">
        <v>148</v>
      </c>
      <c r="B513" s="80"/>
      <c r="C513" s="80" t="s">
        <v>309</v>
      </c>
      <c r="D513" s="80" t="s">
        <v>13</v>
      </c>
      <c r="E513" s="80" t="s">
        <v>459</v>
      </c>
      <c r="F513" s="80" t="s">
        <v>149</v>
      </c>
      <c r="G513" s="81">
        <v>6773.7</v>
      </c>
      <c r="H513" s="81">
        <v>6773.7</v>
      </c>
      <c r="I513" s="233">
        <v>100</v>
      </c>
    </row>
    <row r="514" spans="1:9" x14ac:dyDescent="0.25">
      <c r="A514" s="232" t="s">
        <v>150</v>
      </c>
      <c r="B514" s="80"/>
      <c r="C514" s="80" t="s">
        <v>309</v>
      </c>
      <c r="D514" s="80" t="s">
        <v>13</v>
      </c>
      <c r="E514" s="80" t="s">
        <v>459</v>
      </c>
      <c r="F514" s="80" t="s">
        <v>151</v>
      </c>
      <c r="G514" s="81">
        <v>6773.7</v>
      </c>
      <c r="H514" s="81">
        <v>6773.7</v>
      </c>
      <c r="I514" s="233">
        <v>100</v>
      </c>
    </row>
    <row r="515" spans="1:9" ht="27" x14ac:dyDescent="0.25">
      <c r="A515" s="232" t="s">
        <v>16</v>
      </c>
      <c r="B515" s="80"/>
      <c r="C515" s="80" t="s">
        <v>309</v>
      </c>
      <c r="D515" s="80" t="s">
        <v>13</v>
      </c>
      <c r="E515" s="80" t="s">
        <v>17</v>
      </c>
      <c r="F515" s="80"/>
      <c r="G515" s="83">
        <v>31744.2</v>
      </c>
      <c r="H515" s="81">
        <v>31370.1</v>
      </c>
      <c r="I515" s="233">
        <v>98.8</v>
      </c>
    </row>
    <row r="516" spans="1:9" x14ac:dyDescent="0.25">
      <c r="A516" s="232" t="s">
        <v>92</v>
      </c>
      <c r="B516" s="80"/>
      <c r="C516" s="80" t="s">
        <v>309</v>
      </c>
      <c r="D516" s="80" t="s">
        <v>13</v>
      </c>
      <c r="E516" s="80" t="s">
        <v>93</v>
      </c>
      <c r="F516" s="80"/>
      <c r="G516" s="81">
        <v>31744.2</v>
      </c>
      <c r="H516" s="81">
        <v>31370.1</v>
      </c>
      <c r="I516" s="233">
        <v>98.8</v>
      </c>
    </row>
    <row r="517" spans="1:9" ht="40.5" x14ac:dyDescent="0.25">
      <c r="A517" s="232" t="s">
        <v>144</v>
      </c>
      <c r="B517" s="80"/>
      <c r="C517" s="80" t="s">
        <v>309</v>
      </c>
      <c r="D517" s="80" t="s">
        <v>13</v>
      </c>
      <c r="E517" s="80" t="s">
        <v>145</v>
      </c>
      <c r="F517" s="80"/>
      <c r="G517" s="81">
        <v>31744.2</v>
      </c>
      <c r="H517" s="81">
        <v>31370.1</v>
      </c>
      <c r="I517" s="233">
        <v>98.8</v>
      </c>
    </row>
    <row r="518" spans="1:9" ht="40.5" x14ac:dyDescent="0.25">
      <c r="A518" s="232" t="s">
        <v>460</v>
      </c>
      <c r="B518" s="80"/>
      <c r="C518" s="80" t="s">
        <v>309</v>
      </c>
      <c r="D518" s="80" t="s">
        <v>13</v>
      </c>
      <c r="E518" s="80" t="s">
        <v>461</v>
      </c>
      <c r="F518" s="80"/>
      <c r="G518" s="81">
        <v>788.4</v>
      </c>
      <c r="H518" s="81">
        <v>512.29999999999995</v>
      </c>
      <c r="I518" s="233">
        <v>65</v>
      </c>
    </row>
    <row r="519" spans="1:9" ht="27" x14ac:dyDescent="0.25">
      <c r="A519" s="232" t="s">
        <v>148</v>
      </c>
      <c r="B519" s="80"/>
      <c r="C519" s="80" t="s">
        <v>309</v>
      </c>
      <c r="D519" s="80" t="s">
        <v>13</v>
      </c>
      <c r="E519" s="80" t="s">
        <v>461</v>
      </c>
      <c r="F519" s="80" t="s">
        <v>149</v>
      </c>
      <c r="G519" s="81">
        <v>788.4</v>
      </c>
      <c r="H519" s="81">
        <v>512.29999999999995</v>
      </c>
      <c r="I519" s="233">
        <v>65</v>
      </c>
    </row>
    <row r="520" spans="1:9" x14ac:dyDescent="0.25">
      <c r="A520" s="232" t="s">
        <v>150</v>
      </c>
      <c r="B520" s="80"/>
      <c r="C520" s="80" t="s">
        <v>309</v>
      </c>
      <c r="D520" s="80" t="s">
        <v>13</v>
      </c>
      <c r="E520" s="80" t="s">
        <v>461</v>
      </c>
      <c r="F520" s="80" t="s">
        <v>151</v>
      </c>
      <c r="G520" s="81">
        <v>788.4</v>
      </c>
      <c r="H520" s="81">
        <v>512.29999999999995</v>
      </c>
      <c r="I520" s="233">
        <v>65</v>
      </c>
    </row>
    <row r="521" spans="1:9" ht="27" x14ac:dyDescent="0.25">
      <c r="A521" s="232" t="s">
        <v>462</v>
      </c>
      <c r="B521" s="80"/>
      <c r="C521" s="80" t="s">
        <v>309</v>
      </c>
      <c r="D521" s="80" t="s">
        <v>13</v>
      </c>
      <c r="E521" s="80" t="s">
        <v>463</v>
      </c>
      <c r="F521" s="80"/>
      <c r="G521" s="81">
        <v>30955.8</v>
      </c>
      <c r="H521" s="81">
        <v>30857.8</v>
      </c>
      <c r="I521" s="233">
        <v>99.7</v>
      </c>
    </row>
    <row r="522" spans="1:9" ht="27" x14ac:dyDescent="0.25">
      <c r="A522" s="232" t="s">
        <v>40</v>
      </c>
      <c r="B522" s="80"/>
      <c r="C522" s="80" t="s">
        <v>309</v>
      </c>
      <c r="D522" s="80" t="s">
        <v>13</v>
      </c>
      <c r="E522" s="80" t="s">
        <v>463</v>
      </c>
      <c r="F522" s="80" t="s">
        <v>41</v>
      </c>
      <c r="G522" s="81">
        <v>30955.8</v>
      </c>
      <c r="H522" s="81">
        <v>30857.8</v>
      </c>
      <c r="I522" s="233">
        <v>99.7</v>
      </c>
    </row>
    <row r="523" spans="1:9" ht="27" x14ac:dyDescent="0.25">
      <c r="A523" s="232" t="s">
        <v>42</v>
      </c>
      <c r="B523" s="80"/>
      <c r="C523" s="80" t="s">
        <v>309</v>
      </c>
      <c r="D523" s="80" t="s">
        <v>13</v>
      </c>
      <c r="E523" s="80" t="s">
        <v>463</v>
      </c>
      <c r="F523" s="80" t="s">
        <v>43</v>
      </c>
      <c r="G523" s="81">
        <v>30955.8</v>
      </c>
      <c r="H523" s="81">
        <v>30857.8</v>
      </c>
      <c r="I523" s="233">
        <v>99.7</v>
      </c>
    </row>
    <row r="524" spans="1:9" ht="27" x14ac:dyDescent="0.25">
      <c r="A524" s="232" t="s">
        <v>388</v>
      </c>
      <c r="B524" s="80"/>
      <c r="C524" s="80" t="s">
        <v>309</v>
      </c>
      <c r="D524" s="80" t="s">
        <v>13</v>
      </c>
      <c r="E524" s="80" t="s">
        <v>389</v>
      </c>
      <c r="F524" s="80"/>
      <c r="G524" s="83">
        <v>12223.5</v>
      </c>
      <c r="H524" s="81">
        <v>11656.2</v>
      </c>
      <c r="I524" s="233">
        <v>95.4</v>
      </c>
    </row>
    <row r="525" spans="1:9" ht="40.5" x14ac:dyDescent="0.25">
      <c r="A525" s="232" t="s">
        <v>464</v>
      </c>
      <c r="B525" s="80"/>
      <c r="C525" s="80" t="s">
        <v>309</v>
      </c>
      <c r="D525" s="80" t="s">
        <v>13</v>
      </c>
      <c r="E525" s="80" t="s">
        <v>465</v>
      </c>
      <c r="F525" s="80"/>
      <c r="G525" s="81">
        <v>12223.5</v>
      </c>
      <c r="H525" s="81">
        <v>11656.2</v>
      </c>
      <c r="I525" s="233">
        <v>95.4</v>
      </c>
    </row>
    <row r="526" spans="1:9" ht="40.5" x14ac:dyDescent="0.25">
      <c r="A526" s="232" t="s">
        <v>466</v>
      </c>
      <c r="B526" s="80"/>
      <c r="C526" s="80" t="s">
        <v>309</v>
      </c>
      <c r="D526" s="80" t="s">
        <v>13</v>
      </c>
      <c r="E526" s="80" t="s">
        <v>467</v>
      </c>
      <c r="F526" s="80"/>
      <c r="G526" s="81">
        <v>12223.5</v>
      </c>
      <c r="H526" s="81">
        <v>11656.2</v>
      </c>
      <c r="I526" s="233">
        <v>95.4</v>
      </c>
    </row>
    <row r="527" spans="1:9" x14ac:dyDescent="0.25">
      <c r="A527" s="232" t="s">
        <v>468</v>
      </c>
      <c r="B527" s="80"/>
      <c r="C527" s="80" t="s">
        <v>309</v>
      </c>
      <c r="D527" s="80" t="s">
        <v>13</v>
      </c>
      <c r="E527" s="80" t="s">
        <v>469</v>
      </c>
      <c r="F527" s="80"/>
      <c r="G527" s="81">
        <v>3306.4</v>
      </c>
      <c r="H527" s="81">
        <v>3285.9</v>
      </c>
      <c r="I527" s="233">
        <v>99.4</v>
      </c>
    </row>
    <row r="528" spans="1:9" x14ac:dyDescent="0.25">
      <c r="A528" s="232" t="s">
        <v>100</v>
      </c>
      <c r="B528" s="80"/>
      <c r="C528" s="80" t="s">
        <v>309</v>
      </c>
      <c r="D528" s="80" t="s">
        <v>13</v>
      </c>
      <c r="E528" s="80" t="s">
        <v>469</v>
      </c>
      <c r="F528" s="80" t="s">
        <v>101</v>
      </c>
      <c r="G528" s="81">
        <v>3306.4</v>
      </c>
      <c r="H528" s="81">
        <v>3285.9</v>
      </c>
      <c r="I528" s="233">
        <v>99.4</v>
      </c>
    </row>
    <row r="529" spans="1:9" ht="40.5" x14ac:dyDescent="0.25">
      <c r="A529" s="232" t="s">
        <v>199</v>
      </c>
      <c r="B529" s="80"/>
      <c r="C529" s="80" t="s">
        <v>309</v>
      </c>
      <c r="D529" s="80" t="s">
        <v>13</v>
      </c>
      <c r="E529" s="80" t="s">
        <v>469</v>
      </c>
      <c r="F529" s="80" t="s">
        <v>200</v>
      </c>
      <c r="G529" s="81">
        <v>3306.4</v>
      </c>
      <c r="H529" s="81">
        <v>3285.9</v>
      </c>
      <c r="I529" s="233">
        <v>99.4</v>
      </c>
    </row>
    <row r="530" spans="1:9" ht="27" x14ac:dyDescent="0.25">
      <c r="A530" s="232" t="s">
        <v>470</v>
      </c>
      <c r="B530" s="80"/>
      <c r="C530" s="80" t="s">
        <v>309</v>
      </c>
      <c r="D530" s="80" t="s">
        <v>13</v>
      </c>
      <c r="E530" s="80" t="s">
        <v>471</v>
      </c>
      <c r="F530" s="80"/>
      <c r="G530" s="81">
        <v>7217.7</v>
      </c>
      <c r="H530" s="81">
        <v>6671</v>
      </c>
      <c r="I530" s="233">
        <v>92.4</v>
      </c>
    </row>
    <row r="531" spans="1:9" ht="27" x14ac:dyDescent="0.25">
      <c r="A531" s="232" t="s">
        <v>148</v>
      </c>
      <c r="B531" s="80"/>
      <c r="C531" s="80" t="s">
        <v>309</v>
      </c>
      <c r="D531" s="80" t="s">
        <v>13</v>
      </c>
      <c r="E531" s="80" t="s">
        <v>471</v>
      </c>
      <c r="F531" s="80" t="s">
        <v>149</v>
      </c>
      <c r="G531" s="81">
        <v>7217.7</v>
      </c>
      <c r="H531" s="81">
        <v>6671</v>
      </c>
      <c r="I531" s="233">
        <v>92.4</v>
      </c>
    </row>
    <row r="532" spans="1:9" x14ac:dyDescent="0.25">
      <c r="A532" s="232" t="s">
        <v>150</v>
      </c>
      <c r="B532" s="80"/>
      <c r="C532" s="80" t="s">
        <v>309</v>
      </c>
      <c r="D532" s="80" t="s">
        <v>13</v>
      </c>
      <c r="E532" s="80" t="s">
        <v>471</v>
      </c>
      <c r="F532" s="80" t="s">
        <v>151</v>
      </c>
      <c r="G532" s="81">
        <v>7217.7</v>
      </c>
      <c r="H532" s="81">
        <v>6671</v>
      </c>
      <c r="I532" s="233">
        <v>92.4</v>
      </c>
    </row>
    <row r="533" spans="1:9" ht="54" x14ac:dyDescent="0.25">
      <c r="A533" s="232" t="s">
        <v>472</v>
      </c>
      <c r="B533" s="80"/>
      <c r="C533" s="80" t="s">
        <v>309</v>
      </c>
      <c r="D533" s="80" t="s">
        <v>13</v>
      </c>
      <c r="E533" s="80" t="s">
        <v>473</v>
      </c>
      <c r="F533" s="80"/>
      <c r="G533" s="81">
        <v>1699.4</v>
      </c>
      <c r="H533" s="81">
        <v>1699.4</v>
      </c>
      <c r="I533" s="233">
        <v>100</v>
      </c>
    </row>
    <row r="534" spans="1:9" x14ac:dyDescent="0.25">
      <c r="A534" s="232" t="s">
        <v>100</v>
      </c>
      <c r="B534" s="80"/>
      <c r="C534" s="80" t="s">
        <v>309</v>
      </c>
      <c r="D534" s="80" t="s">
        <v>13</v>
      </c>
      <c r="E534" s="80" t="s">
        <v>473</v>
      </c>
      <c r="F534" s="80" t="s">
        <v>101</v>
      </c>
      <c r="G534" s="81">
        <v>1699.4</v>
      </c>
      <c r="H534" s="81">
        <v>1699.4</v>
      </c>
      <c r="I534" s="233">
        <v>100</v>
      </c>
    </row>
    <row r="535" spans="1:9" ht="40.5" x14ac:dyDescent="0.25">
      <c r="A535" s="232" t="s">
        <v>199</v>
      </c>
      <c r="B535" s="80"/>
      <c r="C535" s="80" t="s">
        <v>309</v>
      </c>
      <c r="D535" s="80" t="s">
        <v>13</v>
      </c>
      <c r="E535" s="80" t="s">
        <v>473</v>
      </c>
      <c r="F535" s="80" t="s">
        <v>200</v>
      </c>
      <c r="G535" s="81">
        <v>1699.4</v>
      </c>
      <c r="H535" s="81">
        <v>1699.4</v>
      </c>
      <c r="I535" s="233">
        <v>100</v>
      </c>
    </row>
    <row r="536" spans="1:9" x14ac:dyDescent="0.25">
      <c r="A536" s="232" t="s">
        <v>28</v>
      </c>
      <c r="B536" s="80"/>
      <c r="C536" s="80" t="s">
        <v>309</v>
      </c>
      <c r="D536" s="80" t="s">
        <v>13</v>
      </c>
      <c r="E536" s="80" t="s">
        <v>29</v>
      </c>
      <c r="F536" s="80"/>
      <c r="G536" s="83">
        <v>16736.2</v>
      </c>
      <c r="H536" s="81">
        <v>8181.9</v>
      </c>
      <c r="I536" s="233">
        <v>48.9</v>
      </c>
    </row>
    <row r="537" spans="1:9" x14ac:dyDescent="0.25">
      <c r="A537" s="232" t="s">
        <v>128</v>
      </c>
      <c r="B537" s="80"/>
      <c r="C537" s="80" t="s">
        <v>309</v>
      </c>
      <c r="D537" s="80" t="s">
        <v>13</v>
      </c>
      <c r="E537" s="80" t="s">
        <v>129</v>
      </c>
      <c r="F537" s="80"/>
      <c r="G537" s="81">
        <v>11162.6</v>
      </c>
      <c r="H537" s="81">
        <v>8181.9</v>
      </c>
      <c r="I537" s="233">
        <v>73.3</v>
      </c>
    </row>
    <row r="538" spans="1:9" ht="27" x14ac:dyDescent="0.25">
      <c r="A538" s="232" t="s">
        <v>40</v>
      </c>
      <c r="B538" s="80"/>
      <c r="C538" s="80" t="s">
        <v>309</v>
      </c>
      <c r="D538" s="80" t="s">
        <v>13</v>
      </c>
      <c r="E538" s="80" t="s">
        <v>129</v>
      </c>
      <c r="F538" s="80" t="s">
        <v>41</v>
      </c>
      <c r="G538" s="81">
        <v>68.599999999999994</v>
      </c>
      <c r="H538" s="81">
        <v>68.5</v>
      </c>
      <c r="I538" s="233">
        <v>99.9</v>
      </c>
    </row>
    <row r="539" spans="1:9" ht="27" x14ac:dyDescent="0.25">
      <c r="A539" s="232" t="s">
        <v>42</v>
      </c>
      <c r="B539" s="80"/>
      <c r="C539" s="80" t="s">
        <v>309</v>
      </c>
      <c r="D539" s="80" t="s">
        <v>13</v>
      </c>
      <c r="E539" s="80" t="s">
        <v>129</v>
      </c>
      <c r="F539" s="80" t="s">
        <v>43</v>
      </c>
      <c r="G539" s="81">
        <v>68.599999999999994</v>
      </c>
      <c r="H539" s="81">
        <v>68.5</v>
      </c>
      <c r="I539" s="233">
        <v>99.9</v>
      </c>
    </row>
    <row r="540" spans="1:9" ht="27" x14ac:dyDescent="0.25">
      <c r="A540" s="232" t="s">
        <v>148</v>
      </c>
      <c r="B540" s="80"/>
      <c r="C540" s="80" t="s">
        <v>309</v>
      </c>
      <c r="D540" s="80" t="s">
        <v>13</v>
      </c>
      <c r="E540" s="80" t="s">
        <v>129</v>
      </c>
      <c r="F540" s="80" t="s">
        <v>149</v>
      </c>
      <c r="G540" s="81">
        <v>4732.6000000000004</v>
      </c>
      <c r="H540" s="81">
        <v>1783.1</v>
      </c>
      <c r="I540" s="233">
        <v>37.700000000000003</v>
      </c>
    </row>
    <row r="541" spans="1:9" x14ac:dyDescent="0.25">
      <c r="A541" s="232" t="s">
        <v>150</v>
      </c>
      <c r="B541" s="80"/>
      <c r="C541" s="80" t="s">
        <v>309</v>
      </c>
      <c r="D541" s="80" t="s">
        <v>13</v>
      </c>
      <c r="E541" s="80" t="s">
        <v>129</v>
      </c>
      <c r="F541" s="80" t="s">
        <v>151</v>
      </c>
      <c r="G541" s="81">
        <v>4732.6000000000004</v>
      </c>
      <c r="H541" s="81">
        <v>1783.1</v>
      </c>
      <c r="I541" s="233">
        <v>37.700000000000003</v>
      </c>
    </row>
    <row r="542" spans="1:9" x14ac:dyDescent="0.25">
      <c r="A542" s="232" t="s">
        <v>100</v>
      </c>
      <c r="B542" s="80"/>
      <c r="C542" s="80" t="s">
        <v>309</v>
      </c>
      <c r="D542" s="80" t="s">
        <v>13</v>
      </c>
      <c r="E542" s="80" t="s">
        <v>129</v>
      </c>
      <c r="F542" s="80" t="s">
        <v>101</v>
      </c>
      <c r="G542" s="81">
        <v>6361.4</v>
      </c>
      <c r="H542" s="81">
        <v>6330.3</v>
      </c>
      <c r="I542" s="233">
        <v>99.5</v>
      </c>
    </row>
    <row r="543" spans="1:9" ht="40.5" x14ac:dyDescent="0.25">
      <c r="A543" s="232" t="s">
        <v>199</v>
      </c>
      <c r="B543" s="80"/>
      <c r="C543" s="80" t="s">
        <v>309</v>
      </c>
      <c r="D543" s="80" t="s">
        <v>13</v>
      </c>
      <c r="E543" s="80" t="s">
        <v>129</v>
      </c>
      <c r="F543" s="80" t="s">
        <v>200</v>
      </c>
      <c r="G543" s="81">
        <v>6361.4</v>
      </c>
      <c r="H543" s="81">
        <v>6330.3</v>
      </c>
      <c r="I543" s="233">
        <v>99.5</v>
      </c>
    </row>
    <row r="544" spans="1:9" x14ac:dyDescent="0.25">
      <c r="A544" s="232" t="s">
        <v>205</v>
      </c>
      <c r="B544" s="80"/>
      <c r="C544" s="80" t="s">
        <v>309</v>
      </c>
      <c r="D544" s="80" t="s">
        <v>13</v>
      </c>
      <c r="E544" s="80" t="s">
        <v>206</v>
      </c>
      <c r="F544" s="80"/>
      <c r="G544" s="83">
        <v>5573.6</v>
      </c>
      <c r="H544" s="81">
        <v>0</v>
      </c>
      <c r="I544" s="233">
        <v>0</v>
      </c>
    </row>
    <row r="545" spans="1:9" x14ac:dyDescent="0.25">
      <c r="A545" s="232" t="s">
        <v>100</v>
      </c>
      <c r="B545" s="80"/>
      <c r="C545" s="80" t="s">
        <v>309</v>
      </c>
      <c r="D545" s="80" t="s">
        <v>13</v>
      </c>
      <c r="E545" s="80" t="s">
        <v>206</v>
      </c>
      <c r="F545" s="80" t="s">
        <v>101</v>
      </c>
      <c r="G545" s="81">
        <v>5573.6</v>
      </c>
      <c r="H545" s="81">
        <v>0</v>
      </c>
      <c r="I545" s="233">
        <v>0</v>
      </c>
    </row>
    <row r="546" spans="1:9" ht="40.5" x14ac:dyDescent="0.25">
      <c r="A546" s="232" t="s">
        <v>199</v>
      </c>
      <c r="B546" s="80"/>
      <c r="C546" s="80" t="s">
        <v>309</v>
      </c>
      <c r="D546" s="80" t="s">
        <v>13</v>
      </c>
      <c r="E546" s="80" t="s">
        <v>206</v>
      </c>
      <c r="F546" s="80" t="s">
        <v>200</v>
      </c>
      <c r="G546" s="81">
        <v>5573.6</v>
      </c>
      <c r="H546" s="81">
        <v>0</v>
      </c>
      <c r="I546" s="233">
        <v>0</v>
      </c>
    </row>
    <row r="547" spans="1:9" x14ac:dyDescent="0.25">
      <c r="A547" s="230" t="s">
        <v>474</v>
      </c>
      <c r="B547" s="78"/>
      <c r="C547" s="78" t="s">
        <v>309</v>
      </c>
      <c r="D547" s="78" t="s">
        <v>15</v>
      </c>
      <c r="E547" s="78"/>
      <c r="F547" s="78"/>
      <c r="G547" s="79">
        <v>9328.5</v>
      </c>
      <c r="H547" s="79">
        <v>8814.2000000000007</v>
      </c>
      <c r="I547" s="231">
        <v>94.5</v>
      </c>
    </row>
    <row r="548" spans="1:9" ht="27" x14ac:dyDescent="0.25">
      <c r="A548" s="232" t="s">
        <v>86</v>
      </c>
      <c r="B548" s="80"/>
      <c r="C548" s="80" t="s">
        <v>309</v>
      </c>
      <c r="D548" s="80" t="s">
        <v>15</v>
      </c>
      <c r="E548" s="80" t="s">
        <v>87</v>
      </c>
      <c r="F548" s="80"/>
      <c r="G548" s="81">
        <v>7615.9</v>
      </c>
      <c r="H548" s="81">
        <v>7172.5</v>
      </c>
      <c r="I548" s="233">
        <v>94.2</v>
      </c>
    </row>
    <row r="549" spans="1:9" x14ac:dyDescent="0.25">
      <c r="A549" s="232" t="s">
        <v>475</v>
      </c>
      <c r="B549" s="80"/>
      <c r="C549" s="80" t="s">
        <v>309</v>
      </c>
      <c r="D549" s="80" t="s">
        <v>15</v>
      </c>
      <c r="E549" s="80" t="s">
        <v>476</v>
      </c>
      <c r="F549" s="80"/>
      <c r="G549" s="81">
        <v>64.7</v>
      </c>
      <c r="H549" s="81">
        <v>64.7</v>
      </c>
      <c r="I549" s="233">
        <v>100</v>
      </c>
    </row>
    <row r="550" spans="1:9" ht="54" x14ac:dyDescent="0.25">
      <c r="A550" s="232" t="s">
        <v>477</v>
      </c>
      <c r="B550" s="80"/>
      <c r="C550" s="80" t="s">
        <v>309</v>
      </c>
      <c r="D550" s="80" t="s">
        <v>15</v>
      </c>
      <c r="E550" s="80" t="s">
        <v>478</v>
      </c>
      <c r="F550" s="80"/>
      <c r="G550" s="81">
        <v>64.7</v>
      </c>
      <c r="H550" s="81">
        <v>64.7</v>
      </c>
      <c r="I550" s="233">
        <v>100</v>
      </c>
    </row>
    <row r="551" spans="1:9" ht="40.5" x14ac:dyDescent="0.25">
      <c r="A551" s="232" t="s">
        <v>479</v>
      </c>
      <c r="B551" s="80"/>
      <c r="C551" s="80" t="s">
        <v>309</v>
      </c>
      <c r="D551" s="80" t="s">
        <v>15</v>
      </c>
      <c r="E551" s="80" t="s">
        <v>480</v>
      </c>
      <c r="F551" s="80"/>
      <c r="G551" s="81">
        <v>64.7</v>
      </c>
      <c r="H551" s="81">
        <v>64.7</v>
      </c>
      <c r="I551" s="233">
        <v>100</v>
      </c>
    </row>
    <row r="552" spans="1:9" ht="27" x14ac:dyDescent="0.25">
      <c r="A552" s="232" t="s">
        <v>40</v>
      </c>
      <c r="B552" s="80"/>
      <c r="C552" s="80" t="s">
        <v>309</v>
      </c>
      <c r="D552" s="80" t="s">
        <v>15</v>
      </c>
      <c r="E552" s="80" t="s">
        <v>480</v>
      </c>
      <c r="F552" s="80" t="s">
        <v>41</v>
      </c>
      <c r="G552" s="81">
        <v>64.7</v>
      </c>
      <c r="H552" s="81">
        <v>64.7</v>
      </c>
      <c r="I552" s="233">
        <v>100</v>
      </c>
    </row>
    <row r="553" spans="1:9" ht="27" x14ac:dyDescent="0.25">
      <c r="A553" s="232" t="s">
        <v>42</v>
      </c>
      <c r="B553" s="80"/>
      <c r="C553" s="80" t="s">
        <v>309</v>
      </c>
      <c r="D553" s="80" t="s">
        <v>15</v>
      </c>
      <c r="E553" s="80" t="s">
        <v>480</v>
      </c>
      <c r="F553" s="80" t="s">
        <v>43</v>
      </c>
      <c r="G553" s="81">
        <v>64.7</v>
      </c>
      <c r="H553" s="81">
        <v>64.7</v>
      </c>
      <c r="I553" s="233">
        <v>100</v>
      </c>
    </row>
    <row r="554" spans="1:9" x14ac:dyDescent="0.25">
      <c r="A554" s="232" t="s">
        <v>481</v>
      </c>
      <c r="B554" s="80"/>
      <c r="C554" s="80" t="s">
        <v>309</v>
      </c>
      <c r="D554" s="80" t="s">
        <v>15</v>
      </c>
      <c r="E554" s="80" t="s">
        <v>482</v>
      </c>
      <c r="F554" s="80"/>
      <c r="G554" s="81">
        <v>571.5</v>
      </c>
      <c r="H554" s="81">
        <v>387.7</v>
      </c>
      <c r="I554" s="233">
        <v>67.8</v>
      </c>
    </row>
    <row r="555" spans="1:9" ht="67.5" x14ac:dyDescent="0.25">
      <c r="A555" s="232" t="s">
        <v>483</v>
      </c>
      <c r="B555" s="80"/>
      <c r="C555" s="80" t="s">
        <v>309</v>
      </c>
      <c r="D555" s="80" t="s">
        <v>15</v>
      </c>
      <c r="E555" s="80" t="s">
        <v>484</v>
      </c>
      <c r="F555" s="80"/>
      <c r="G555" s="81">
        <v>571.5</v>
      </c>
      <c r="H555" s="81">
        <v>387.7</v>
      </c>
      <c r="I555" s="233">
        <v>67.8</v>
      </c>
    </row>
    <row r="556" spans="1:9" ht="40.5" x14ac:dyDescent="0.25">
      <c r="A556" s="232" t="s">
        <v>485</v>
      </c>
      <c r="B556" s="80"/>
      <c r="C556" s="80" t="s">
        <v>309</v>
      </c>
      <c r="D556" s="80" t="s">
        <v>15</v>
      </c>
      <c r="E556" s="80" t="s">
        <v>486</v>
      </c>
      <c r="F556" s="80"/>
      <c r="G556" s="81">
        <v>571.5</v>
      </c>
      <c r="H556" s="81">
        <v>387.7</v>
      </c>
      <c r="I556" s="233">
        <v>67.8</v>
      </c>
    </row>
    <row r="557" spans="1:9" ht="27" x14ac:dyDescent="0.25">
      <c r="A557" s="232" t="s">
        <v>40</v>
      </c>
      <c r="B557" s="80"/>
      <c r="C557" s="80" t="s">
        <v>309</v>
      </c>
      <c r="D557" s="80" t="s">
        <v>15</v>
      </c>
      <c r="E557" s="80" t="s">
        <v>486</v>
      </c>
      <c r="F557" s="80" t="s">
        <v>41</v>
      </c>
      <c r="G557" s="81">
        <v>571.5</v>
      </c>
      <c r="H557" s="81">
        <v>387.7</v>
      </c>
      <c r="I557" s="233">
        <v>67.8</v>
      </c>
    </row>
    <row r="558" spans="1:9" ht="27" x14ac:dyDescent="0.25">
      <c r="A558" s="232" t="s">
        <v>42</v>
      </c>
      <c r="B558" s="80"/>
      <c r="C558" s="80" t="s">
        <v>309</v>
      </c>
      <c r="D558" s="80" t="s">
        <v>15</v>
      </c>
      <c r="E558" s="80" t="s">
        <v>486</v>
      </c>
      <c r="F558" s="80" t="s">
        <v>43</v>
      </c>
      <c r="G558" s="81">
        <v>571.5</v>
      </c>
      <c r="H558" s="81">
        <v>387.7</v>
      </c>
      <c r="I558" s="233">
        <v>67.8</v>
      </c>
    </row>
    <row r="559" spans="1:9" ht="27" x14ac:dyDescent="0.25">
      <c r="A559" s="232" t="s">
        <v>487</v>
      </c>
      <c r="B559" s="80"/>
      <c r="C559" s="80" t="s">
        <v>309</v>
      </c>
      <c r="D559" s="80" t="s">
        <v>15</v>
      </c>
      <c r="E559" s="80" t="s">
        <v>488</v>
      </c>
      <c r="F559" s="80"/>
      <c r="G559" s="81">
        <v>48</v>
      </c>
      <c r="H559" s="81">
        <v>48</v>
      </c>
      <c r="I559" s="233">
        <v>100</v>
      </c>
    </row>
    <row r="560" spans="1:9" ht="54" x14ac:dyDescent="0.25">
      <c r="A560" s="232" t="s">
        <v>489</v>
      </c>
      <c r="B560" s="80"/>
      <c r="C560" s="80" t="s">
        <v>309</v>
      </c>
      <c r="D560" s="80" t="s">
        <v>15</v>
      </c>
      <c r="E560" s="80" t="s">
        <v>490</v>
      </c>
      <c r="F560" s="80"/>
      <c r="G560" s="81">
        <v>48</v>
      </c>
      <c r="H560" s="81">
        <v>48</v>
      </c>
      <c r="I560" s="233">
        <v>100</v>
      </c>
    </row>
    <row r="561" spans="1:9" ht="40.5" x14ac:dyDescent="0.25">
      <c r="A561" s="232" t="s">
        <v>491</v>
      </c>
      <c r="B561" s="80"/>
      <c r="C561" s="80" t="s">
        <v>309</v>
      </c>
      <c r="D561" s="80" t="s">
        <v>15</v>
      </c>
      <c r="E561" s="80" t="s">
        <v>492</v>
      </c>
      <c r="F561" s="80"/>
      <c r="G561" s="81">
        <v>48</v>
      </c>
      <c r="H561" s="81">
        <v>48</v>
      </c>
      <c r="I561" s="233">
        <v>100</v>
      </c>
    </row>
    <row r="562" spans="1:9" ht="27" x14ac:dyDescent="0.25">
      <c r="A562" s="232" t="s">
        <v>40</v>
      </c>
      <c r="B562" s="80"/>
      <c r="C562" s="80" t="s">
        <v>309</v>
      </c>
      <c r="D562" s="80" t="s">
        <v>15</v>
      </c>
      <c r="E562" s="80" t="s">
        <v>492</v>
      </c>
      <c r="F562" s="80" t="s">
        <v>41</v>
      </c>
      <c r="G562" s="81">
        <v>48</v>
      </c>
      <c r="H562" s="81">
        <v>48</v>
      </c>
      <c r="I562" s="233">
        <v>100</v>
      </c>
    </row>
    <row r="563" spans="1:9" ht="27" x14ac:dyDescent="0.25">
      <c r="A563" s="232" t="s">
        <v>42</v>
      </c>
      <c r="B563" s="80"/>
      <c r="C563" s="80" t="s">
        <v>309</v>
      </c>
      <c r="D563" s="80" t="s">
        <v>15</v>
      </c>
      <c r="E563" s="80" t="s">
        <v>492</v>
      </c>
      <c r="F563" s="80" t="s">
        <v>43</v>
      </c>
      <c r="G563" s="81">
        <v>48</v>
      </c>
      <c r="H563" s="81">
        <v>48</v>
      </c>
      <c r="I563" s="233">
        <v>100</v>
      </c>
    </row>
    <row r="564" spans="1:9" ht="27" x14ac:dyDescent="0.25">
      <c r="A564" s="232" t="s">
        <v>493</v>
      </c>
      <c r="B564" s="80"/>
      <c r="C564" s="80" t="s">
        <v>309</v>
      </c>
      <c r="D564" s="80" t="s">
        <v>15</v>
      </c>
      <c r="E564" s="80" t="s">
        <v>494</v>
      </c>
      <c r="F564" s="80"/>
      <c r="G564" s="81">
        <v>2892.2</v>
      </c>
      <c r="H564" s="81">
        <v>2642.5</v>
      </c>
      <c r="I564" s="233">
        <v>91.4</v>
      </c>
    </row>
    <row r="565" spans="1:9" ht="40.5" x14ac:dyDescent="0.25">
      <c r="A565" s="232" t="s">
        <v>495</v>
      </c>
      <c r="B565" s="80"/>
      <c r="C565" s="80" t="s">
        <v>309</v>
      </c>
      <c r="D565" s="80" t="s">
        <v>15</v>
      </c>
      <c r="E565" s="80" t="s">
        <v>496</v>
      </c>
      <c r="F565" s="80"/>
      <c r="G565" s="81">
        <v>2892.2</v>
      </c>
      <c r="H565" s="81">
        <v>2642.5</v>
      </c>
      <c r="I565" s="233">
        <v>91.4</v>
      </c>
    </row>
    <row r="566" spans="1:9" ht="40.5" x14ac:dyDescent="0.25">
      <c r="A566" s="232" t="s">
        <v>497</v>
      </c>
      <c r="B566" s="80"/>
      <c r="C566" s="80" t="s">
        <v>309</v>
      </c>
      <c r="D566" s="80" t="s">
        <v>15</v>
      </c>
      <c r="E566" s="80" t="s">
        <v>498</v>
      </c>
      <c r="F566" s="80"/>
      <c r="G566" s="81">
        <v>2892.2</v>
      </c>
      <c r="H566" s="81">
        <v>2642.5</v>
      </c>
      <c r="I566" s="233">
        <v>91.4</v>
      </c>
    </row>
    <row r="567" spans="1:9" ht="27" x14ac:dyDescent="0.25">
      <c r="A567" s="232" t="s">
        <v>499</v>
      </c>
      <c r="B567" s="80"/>
      <c r="C567" s="80" t="s">
        <v>309</v>
      </c>
      <c r="D567" s="80" t="s">
        <v>15</v>
      </c>
      <c r="E567" s="80" t="s">
        <v>498</v>
      </c>
      <c r="F567" s="80" t="s">
        <v>500</v>
      </c>
      <c r="G567" s="81">
        <v>2892.2</v>
      </c>
      <c r="H567" s="81">
        <v>2642.5</v>
      </c>
      <c r="I567" s="233">
        <v>91.4</v>
      </c>
    </row>
    <row r="568" spans="1:9" x14ac:dyDescent="0.25">
      <c r="A568" s="232" t="s">
        <v>501</v>
      </c>
      <c r="B568" s="80"/>
      <c r="C568" s="80" t="s">
        <v>309</v>
      </c>
      <c r="D568" s="80" t="s">
        <v>15</v>
      </c>
      <c r="E568" s="80" t="s">
        <v>498</v>
      </c>
      <c r="F568" s="80" t="s">
        <v>502</v>
      </c>
      <c r="G568" s="81">
        <v>2892.2</v>
      </c>
      <c r="H568" s="81">
        <v>2642.5</v>
      </c>
      <c r="I568" s="233">
        <v>91.4</v>
      </c>
    </row>
    <row r="569" spans="1:9" x14ac:dyDescent="0.25">
      <c r="A569" s="232" t="s">
        <v>18</v>
      </c>
      <c r="B569" s="80"/>
      <c r="C569" s="80" t="s">
        <v>309</v>
      </c>
      <c r="D569" s="80" t="s">
        <v>15</v>
      </c>
      <c r="E569" s="80" t="s">
        <v>88</v>
      </c>
      <c r="F569" s="80"/>
      <c r="G569" s="81">
        <v>4039.6</v>
      </c>
      <c r="H569" s="81">
        <v>4029.7</v>
      </c>
      <c r="I569" s="233">
        <v>99.8</v>
      </c>
    </row>
    <row r="570" spans="1:9" ht="27" x14ac:dyDescent="0.25">
      <c r="A570" s="232" t="s">
        <v>20</v>
      </c>
      <c r="B570" s="80"/>
      <c r="C570" s="80" t="s">
        <v>309</v>
      </c>
      <c r="D570" s="80" t="s">
        <v>15</v>
      </c>
      <c r="E570" s="80" t="s">
        <v>89</v>
      </c>
      <c r="F570" s="80"/>
      <c r="G570" s="81">
        <v>4039.6</v>
      </c>
      <c r="H570" s="81">
        <v>4029.7</v>
      </c>
      <c r="I570" s="233">
        <v>99.8</v>
      </c>
    </row>
    <row r="571" spans="1:9" ht="54" x14ac:dyDescent="0.25">
      <c r="A571" s="232" t="s">
        <v>503</v>
      </c>
      <c r="B571" s="80"/>
      <c r="C571" s="80" t="s">
        <v>309</v>
      </c>
      <c r="D571" s="80" t="s">
        <v>15</v>
      </c>
      <c r="E571" s="80" t="s">
        <v>504</v>
      </c>
      <c r="F571" s="80"/>
      <c r="G571" s="81">
        <v>580.79999999999995</v>
      </c>
      <c r="H571" s="81">
        <v>580.79999999999995</v>
      </c>
      <c r="I571" s="233">
        <v>100</v>
      </c>
    </row>
    <row r="572" spans="1:9" ht="27" x14ac:dyDescent="0.25">
      <c r="A572" s="232" t="s">
        <v>40</v>
      </c>
      <c r="B572" s="80"/>
      <c r="C572" s="80" t="s">
        <v>309</v>
      </c>
      <c r="D572" s="80" t="s">
        <v>15</v>
      </c>
      <c r="E572" s="80" t="s">
        <v>504</v>
      </c>
      <c r="F572" s="80" t="s">
        <v>41</v>
      </c>
      <c r="G572" s="81">
        <v>580.79999999999995</v>
      </c>
      <c r="H572" s="81">
        <v>580.79999999999995</v>
      </c>
      <c r="I572" s="233">
        <v>100</v>
      </c>
    </row>
    <row r="573" spans="1:9" ht="27" x14ac:dyDescent="0.25">
      <c r="A573" s="232" t="s">
        <v>42</v>
      </c>
      <c r="B573" s="80"/>
      <c r="C573" s="80" t="s">
        <v>309</v>
      </c>
      <c r="D573" s="80" t="s">
        <v>15</v>
      </c>
      <c r="E573" s="80" t="s">
        <v>504</v>
      </c>
      <c r="F573" s="80" t="s">
        <v>43</v>
      </c>
      <c r="G573" s="81">
        <v>580.79999999999995</v>
      </c>
      <c r="H573" s="81">
        <v>580.79999999999995</v>
      </c>
      <c r="I573" s="233">
        <v>100</v>
      </c>
    </row>
    <row r="574" spans="1:9" ht="54" x14ac:dyDescent="0.25">
      <c r="A574" s="232" t="s">
        <v>505</v>
      </c>
      <c r="B574" s="80"/>
      <c r="C574" s="80" t="s">
        <v>309</v>
      </c>
      <c r="D574" s="80" t="s">
        <v>15</v>
      </c>
      <c r="E574" s="80" t="s">
        <v>506</v>
      </c>
      <c r="F574" s="80"/>
      <c r="G574" s="81">
        <v>1235.5</v>
      </c>
      <c r="H574" s="81">
        <v>1230.9000000000001</v>
      </c>
      <c r="I574" s="233">
        <v>99.6</v>
      </c>
    </row>
    <row r="575" spans="1:9" ht="27" x14ac:dyDescent="0.25">
      <c r="A575" s="232" t="s">
        <v>40</v>
      </c>
      <c r="B575" s="80"/>
      <c r="C575" s="80" t="s">
        <v>309</v>
      </c>
      <c r="D575" s="80" t="s">
        <v>15</v>
      </c>
      <c r="E575" s="80" t="s">
        <v>506</v>
      </c>
      <c r="F575" s="80" t="s">
        <v>41</v>
      </c>
      <c r="G575" s="81">
        <v>1235.5</v>
      </c>
      <c r="H575" s="81">
        <v>1230.9000000000001</v>
      </c>
      <c r="I575" s="233">
        <v>99.6</v>
      </c>
    </row>
    <row r="576" spans="1:9" ht="27" x14ac:dyDescent="0.25">
      <c r="A576" s="232" t="s">
        <v>42</v>
      </c>
      <c r="B576" s="80"/>
      <c r="C576" s="80" t="s">
        <v>309</v>
      </c>
      <c r="D576" s="80" t="s">
        <v>15</v>
      </c>
      <c r="E576" s="80" t="s">
        <v>506</v>
      </c>
      <c r="F576" s="80" t="s">
        <v>43</v>
      </c>
      <c r="G576" s="81">
        <v>1235.5</v>
      </c>
      <c r="H576" s="81">
        <v>1230.9000000000001</v>
      </c>
      <c r="I576" s="233">
        <v>99.6</v>
      </c>
    </row>
    <row r="577" spans="1:9" ht="54" x14ac:dyDescent="0.25">
      <c r="A577" s="232" t="s">
        <v>507</v>
      </c>
      <c r="B577" s="80"/>
      <c r="C577" s="80" t="s">
        <v>309</v>
      </c>
      <c r="D577" s="80" t="s">
        <v>15</v>
      </c>
      <c r="E577" s="80" t="s">
        <v>508</v>
      </c>
      <c r="F577" s="80"/>
      <c r="G577" s="81">
        <v>1127.3</v>
      </c>
      <c r="H577" s="81">
        <v>1123.7</v>
      </c>
      <c r="I577" s="233">
        <v>99.7</v>
      </c>
    </row>
    <row r="578" spans="1:9" ht="27" x14ac:dyDescent="0.25">
      <c r="A578" s="232" t="s">
        <v>40</v>
      </c>
      <c r="B578" s="80"/>
      <c r="C578" s="80" t="s">
        <v>309</v>
      </c>
      <c r="D578" s="80" t="s">
        <v>15</v>
      </c>
      <c r="E578" s="80" t="s">
        <v>508</v>
      </c>
      <c r="F578" s="80" t="s">
        <v>41</v>
      </c>
      <c r="G578" s="81">
        <v>1127.3</v>
      </c>
      <c r="H578" s="81">
        <v>1123.7</v>
      </c>
      <c r="I578" s="233">
        <v>99.7</v>
      </c>
    </row>
    <row r="579" spans="1:9" ht="27" x14ac:dyDescent="0.25">
      <c r="A579" s="232" t="s">
        <v>42</v>
      </c>
      <c r="B579" s="80"/>
      <c r="C579" s="80" t="s">
        <v>309</v>
      </c>
      <c r="D579" s="80" t="s">
        <v>15</v>
      </c>
      <c r="E579" s="80" t="s">
        <v>508</v>
      </c>
      <c r="F579" s="80" t="s">
        <v>43</v>
      </c>
      <c r="G579" s="81">
        <v>1127.3</v>
      </c>
      <c r="H579" s="81">
        <v>1123.7</v>
      </c>
      <c r="I579" s="233">
        <v>99.7</v>
      </c>
    </row>
    <row r="580" spans="1:9" ht="54" x14ac:dyDescent="0.25">
      <c r="A580" s="232" t="s">
        <v>505</v>
      </c>
      <c r="B580" s="80"/>
      <c r="C580" s="80" t="s">
        <v>309</v>
      </c>
      <c r="D580" s="80" t="s">
        <v>15</v>
      </c>
      <c r="E580" s="80" t="s">
        <v>509</v>
      </c>
      <c r="F580" s="80"/>
      <c r="G580" s="81">
        <v>1096</v>
      </c>
      <c r="H580" s="81">
        <v>1094.3</v>
      </c>
      <c r="I580" s="233">
        <v>99.8</v>
      </c>
    </row>
    <row r="581" spans="1:9" ht="54" x14ac:dyDescent="0.25">
      <c r="A581" s="232" t="s">
        <v>24</v>
      </c>
      <c r="B581" s="80"/>
      <c r="C581" s="80" t="s">
        <v>309</v>
      </c>
      <c r="D581" s="80" t="s">
        <v>15</v>
      </c>
      <c r="E581" s="80" t="s">
        <v>509</v>
      </c>
      <c r="F581" s="80" t="s">
        <v>25</v>
      </c>
      <c r="G581" s="81">
        <v>1096</v>
      </c>
      <c r="H581" s="81">
        <v>1094.3</v>
      </c>
      <c r="I581" s="233">
        <v>99.8</v>
      </c>
    </row>
    <row r="582" spans="1:9" x14ac:dyDescent="0.25">
      <c r="A582" s="232" t="s">
        <v>142</v>
      </c>
      <c r="B582" s="80"/>
      <c r="C582" s="80" t="s">
        <v>309</v>
      </c>
      <c r="D582" s="80" t="s">
        <v>15</v>
      </c>
      <c r="E582" s="80" t="s">
        <v>509</v>
      </c>
      <c r="F582" s="80" t="s">
        <v>143</v>
      </c>
      <c r="G582" s="81">
        <v>1096</v>
      </c>
      <c r="H582" s="81">
        <v>1094.3</v>
      </c>
      <c r="I582" s="233">
        <v>99.8</v>
      </c>
    </row>
    <row r="583" spans="1:9" ht="27" x14ac:dyDescent="0.25">
      <c r="A583" s="232" t="s">
        <v>388</v>
      </c>
      <c r="B583" s="80"/>
      <c r="C583" s="80" t="s">
        <v>309</v>
      </c>
      <c r="D583" s="80" t="s">
        <v>15</v>
      </c>
      <c r="E583" s="80" t="s">
        <v>389</v>
      </c>
      <c r="F583" s="80"/>
      <c r="G583" s="81">
        <v>1580.7</v>
      </c>
      <c r="H583" s="81">
        <v>1509.7</v>
      </c>
      <c r="I583" s="233">
        <v>95.5</v>
      </c>
    </row>
    <row r="584" spans="1:9" ht="40.5" x14ac:dyDescent="0.25">
      <c r="A584" s="232" t="s">
        <v>464</v>
      </c>
      <c r="B584" s="80"/>
      <c r="C584" s="80" t="s">
        <v>309</v>
      </c>
      <c r="D584" s="80" t="s">
        <v>15</v>
      </c>
      <c r="E584" s="80" t="s">
        <v>465</v>
      </c>
      <c r="F584" s="80"/>
      <c r="G584" s="81">
        <v>1580.7</v>
      </c>
      <c r="H584" s="81">
        <v>1509.7</v>
      </c>
      <c r="I584" s="233">
        <v>95.5</v>
      </c>
    </row>
    <row r="585" spans="1:9" ht="40.5" x14ac:dyDescent="0.25">
      <c r="A585" s="232" t="s">
        <v>466</v>
      </c>
      <c r="B585" s="80"/>
      <c r="C585" s="80" t="s">
        <v>309</v>
      </c>
      <c r="D585" s="80" t="s">
        <v>15</v>
      </c>
      <c r="E585" s="80" t="s">
        <v>467</v>
      </c>
      <c r="F585" s="80"/>
      <c r="G585" s="81">
        <v>1580.7</v>
      </c>
      <c r="H585" s="81">
        <v>1509.7</v>
      </c>
      <c r="I585" s="233">
        <v>95.5</v>
      </c>
    </row>
    <row r="586" spans="1:9" x14ac:dyDescent="0.25">
      <c r="A586" s="232" t="s">
        <v>468</v>
      </c>
      <c r="B586" s="80"/>
      <c r="C586" s="80" t="s">
        <v>309</v>
      </c>
      <c r="D586" s="80" t="s">
        <v>15</v>
      </c>
      <c r="E586" s="80" t="s">
        <v>469</v>
      </c>
      <c r="F586" s="80"/>
      <c r="G586" s="81">
        <v>1580.7</v>
      </c>
      <c r="H586" s="81">
        <v>1509.7</v>
      </c>
      <c r="I586" s="233">
        <v>95.5</v>
      </c>
    </row>
    <row r="587" spans="1:9" x14ac:dyDescent="0.25">
      <c r="A587" s="232" t="s">
        <v>100</v>
      </c>
      <c r="B587" s="80"/>
      <c r="C587" s="80" t="s">
        <v>309</v>
      </c>
      <c r="D587" s="80" t="s">
        <v>15</v>
      </c>
      <c r="E587" s="80" t="s">
        <v>469</v>
      </c>
      <c r="F587" s="80" t="s">
        <v>101</v>
      </c>
      <c r="G587" s="81">
        <v>1580.7</v>
      </c>
      <c r="H587" s="81">
        <v>1509.7</v>
      </c>
      <c r="I587" s="233">
        <v>95.5</v>
      </c>
    </row>
    <row r="588" spans="1:9" ht="40.5" x14ac:dyDescent="0.25">
      <c r="A588" s="232" t="s">
        <v>199</v>
      </c>
      <c r="B588" s="80"/>
      <c r="C588" s="80" t="s">
        <v>309</v>
      </c>
      <c r="D588" s="80" t="s">
        <v>15</v>
      </c>
      <c r="E588" s="80" t="s">
        <v>469</v>
      </c>
      <c r="F588" s="80" t="s">
        <v>200</v>
      </c>
      <c r="G588" s="81">
        <v>1580.7</v>
      </c>
      <c r="H588" s="81">
        <v>1509.7</v>
      </c>
      <c r="I588" s="233">
        <v>95.5</v>
      </c>
    </row>
    <row r="589" spans="1:9" x14ac:dyDescent="0.25">
      <c r="A589" s="232" t="s">
        <v>28</v>
      </c>
      <c r="B589" s="80"/>
      <c r="C589" s="80" t="s">
        <v>309</v>
      </c>
      <c r="D589" s="80" t="s">
        <v>15</v>
      </c>
      <c r="E589" s="80" t="s">
        <v>29</v>
      </c>
      <c r="F589" s="80"/>
      <c r="G589" s="81">
        <v>131.9</v>
      </c>
      <c r="H589" s="81">
        <v>131.9</v>
      </c>
      <c r="I589" s="233">
        <v>100</v>
      </c>
    </row>
    <row r="590" spans="1:9" x14ac:dyDescent="0.25">
      <c r="A590" s="232" t="s">
        <v>128</v>
      </c>
      <c r="B590" s="80"/>
      <c r="C590" s="80" t="s">
        <v>309</v>
      </c>
      <c r="D590" s="80" t="s">
        <v>15</v>
      </c>
      <c r="E590" s="80" t="s">
        <v>129</v>
      </c>
      <c r="F590" s="80"/>
      <c r="G590" s="81">
        <v>131.9</v>
      </c>
      <c r="H590" s="81">
        <v>131.9</v>
      </c>
      <c r="I590" s="233">
        <v>100</v>
      </c>
    </row>
    <row r="591" spans="1:9" ht="27" x14ac:dyDescent="0.25">
      <c r="A591" s="232" t="s">
        <v>40</v>
      </c>
      <c r="B591" s="80"/>
      <c r="C591" s="80" t="s">
        <v>309</v>
      </c>
      <c r="D591" s="80" t="s">
        <v>15</v>
      </c>
      <c r="E591" s="80" t="s">
        <v>129</v>
      </c>
      <c r="F591" s="80" t="s">
        <v>41</v>
      </c>
      <c r="G591" s="81">
        <v>131.9</v>
      </c>
      <c r="H591" s="81">
        <v>131.9</v>
      </c>
      <c r="I591" s="233">
        <v>100</v>
      </c>
    </row>
    <row r="592" spans="1:9" ht="27" x14ac:dyDescent="0.25">
      <c r="A592" s="232" t="s">
        <v>42</v>
      </c>
      <c r="B592" s="80"/>
      <c r="C592" s="80" t="s">
        <v>309</v>
      </c>
      <c r="D592" s="80" t="s">
        <v>15</v>
      </c>
      <c r="E592" s="80" t="s">
        <v>129</v>
      </c>
      <c r="F592" s="80" t="s">
        <v>43</v>
      </c>
      <c r="G592" s="81">
        <v>131.9</v>
      </c>
      <c r="H592" s="81">
        <v>131.9</v>
      </c>
      <c r="I592" s="233">
        <v>100</v>
      </c>
    </row>
    <row r="593" spans="1:9" x14ac:dyDescent="0.25">
      <c r="A593" s="230" t="s">
        <v>510</v>
      </c>
      <c r="B593" s="78"/>
      <c r="C593" s="78" t="s">
        <v>309</v>
      </c>
      <c r="D593" s="78" t="s">
        <v>33</v>
      </c>
      <c r="E593" s="78"/>
      <c r="F593" s="78"/>
      <c r="G593" s="79">
        <v>926505.1</v>
      </c>
      <c r="H593" s="79">
        <v>914184.4</v>
      </c>
      <c r="I593" s="231">
        <v>98.7</v>
      </c>
    </row>
    <row r="594" spans="1:9" x14ac:dyDescent="0.25">
      <c r="A594" s="232" t="s">
        <v>511</v>
      </c>
      <c r="B594" s="80"/>
      <c r="C594" s="80" t="s">
        <v>309</v>
      </c>
      <c r="D594" s="80" t="s">
        <v>33</v>
      </c>
      <c r="E594" s="80" t="s">
        <v>512</v>
      </c>
      <c r="F594" s="80"/>
      <c r="G594" s="81">
        <v>60426.8</v>
      </c>
      <c r="H594" s="81">
        <v>60102</v>
      </c>
      <c r="I594" s="233">
        <v>99.5</v>
      </c>
    </row>
    <row r="595" spans="1:9" x14ac:dyDescent="0.25">
      <c r="A595" s="232" t="s">
        <v>513</v>
      </c>
      <c r="B595" s="80"/>
      <c r="C595" s="80" t="s">
        <v>309</v>
      </c>
      <c r="D595" s="80" t="s">
        <v>33</v>
      </c>
      <c r="E595" s="80" t="s">
        <v>514</v>
      </c>
      <c r="F595" s="80"/>
      <c r="G595" s="81">
        <v>60426.8</v>
      </c>
      <c r="H595" s="81">
        <v>60102</v>
      </c>
      <c r="I595" s="233">
        <v>99.5</v>
      </c>
    </row>
    <row r="596" spans="1:9" ht="27" x14ac:dyDescent="0.25">
      <c r="A596" s="232" t="s">
        <v>515</v>
      </c>
      <c r="B596" s="80"/>
      <c r="C596" s="80" t="s">
        <v>309</v>
      </c>
      <c r="D596" s="80" t="s">
        <v>33</v>
      </c>
      <c r="E596" s="80" t="s">
        <v>516</v>
      </c>
      <c r="F596" s="80"/>
      <c r="G596" s="81">
        <v>60426.8</v>
      </c>
      <c r="H596" s="81">
        <v>60102</v>
      </c>
      <c r="I596" s="233">
        <v>99.5</v>
      </c>
    </row>
    <row r="597" spans="1:9" ht="27" x14ac:dyDescent="0.25">
      <c r="A597" s="232" t="s">
        <v>517</v>
      </c>
      <c r="B597" s="80"/>
      <c r="C597" s="80" t="s">
        <v>309</v>
      </c>
      <c r="D597" s="80" t="s">
        <v>33</v>
      </c>
      <c r="E597" s="80" t="s">
        <v>518</v>
      </c>
      <c r="F597" s="80"/>
      <c r="G597" s="81">
        <v>100</v>
      </c>
      <c r="H597" s="81">
        <v>100</v>
      </c>
      <c r="I597" s="233">
        <v>100</v>
      </c>
    </row>
    <row r="598" spans="1:9" ht="27" x14ac:dyDescent="0.25">
      <c r="A598" s="232" t="s">
        <v>40</v>
      </c>
      <c r="B598" s="80"/>
      <c r="C598" s="80" t="s">
        <v>309</v>
      </c>
      <c r="D598" s="80" t="s">
        <v>33</v>
      </c>
      <c r="E598" s="80" t="s">
        <v>518</v>
      </c>
      <c r="F598" s="80" t="s">
        <v>41</v>
      </c>
      <c r="G598" s="81">
        <v>100</v>
      </c>
      <c r="H598" s="81">
        <v>100</v>
      </c>
      <c r="I598" s="233">
        <v>100</v>
      </c>
    </row>
    <row r="599" spans="1:9" ht="27" x14ac:dyDescent="0.25">
      <c r="A599" s="232" t="s">
        <v>42</v>
      </c>
      <c r="B599" s="80"/>
      <c r="C599" s="80" t="s">
        <v>309</v>
      </c>
      <c r="D599" s="80" t="s">
        <v>33</v>
      </c>
      <c r="E599" s="80" t="s">
        <v>518</v>
      </c>
      <c r="F599" s="80" t="s">
        <v>43</v>
      </c>
      <c r="G599" s="81">
        <v>100</v>
      </c>
      <c r="H599" s="81">
        <v>100</v>
      </c>
      <c r="I599" s="233">
        <v>100</v>
      </c>
    </row>
    <row r="600" spans="1:9" ht="27" x14ac:dyDescent="0.25">
      <c r="A600" s="232" t="s">
        <v>519</v>
      </c>
      <c r="B600" s="80"/>
      <c r="C600" s="80" t="s">
        <v>309</v>
      </c>
      <c r="D600" s="80" t="s">
        <v>33</v>
      </c>
      <c r="E600" s="80" t="s">
        <v>520</v>
      </c>
      <c r="F600" s="80"/>
      <c r="G600" s="81">
        <v>5450</v>
      </c>
      <c r="H600" s="81">
        <v>5440.8</v>
      </c>
      <c r="I600" s="233">
        <v>99.8</v>
      </c>
    </row>
    <row r="601" spans="1:9" ht="27" x14ac:dyDescent="0.25">
      <c r="A601" s="232" t="s">
        <v>148</v>
      </c>
      <c r="B601" s="80"/>
      <c r="C601" s="80" t="s">
        <v>309</v>
      </c>
      <c r="D601" s="80" t="s">
        <v>33</v>
      </c>
      <c r="E601" s="80" t="s">
        <v>520</v>
      </c>
      <c r="F601" s="80" t="s">
        <v>149</v>
      </c>
      <c r="G601" s="81">
        <v>5450</v>
      </c>
      <c r="H601" s="81">
        <v>5440.8</v>
      </c>
      <c r="I601" s="233">
        <v>99.8</v>
      </c>
    </row>
    <row r="602" spans="1:9" x14ac:dyDescent="0.25">
      <c r="A602" s="232" t="s">
        <v>150</v>
      </c>
      <c r="B602" s="80"/>
      <c r="C602" s="80" t="s">
        <v>309</v>
      </c>
      <c r="D602" s="80" t="s">
        <v>33</v>
      </c>
      <c r="E602" s="80" t="s">
        <v>520</v>
      </c>
      <c r="F602" s="80" t="s">
        <v>151</v>
      </c>
      <c r="G602" s="81">
        <v>5450</v>
      </c>
      <c r="H602" s="81">
        <v>5440.8</v>
      </c>
      <c r="I602" s="233">
        <v>99.8</v>
      </c>
    </row>
    <row r="603" spans="1:9" ht="40.5" x14ac:dyDescent="0.25">
      <c r="A603" s="232" t="s">
        <v>521</v>
      </c>
      <c r="B603" s="80"/>
      <c r="C603" s="80" t="s">
        <v>309</v>
      </c>
      <c r="D603" s="80" t="s">
        <v>33</v>
      </c>
      <c r="E603" s="80" t="s">
        <v>522</v>
      </c>
      <c r="F603" s="80"/>
      <c r="G603" s="81">
        <v>21776</v>
      </c>
      <c r="H603" s="81">
        <v>21513.7</v>
      </c>
      <c r="I603" s="233">
        <v>98.8</v>
      </c>
    </row>
    <row r="604" spans="1:9" ht="27" x14ac:dyDescent="0.25">
      <c r="A604" s="232" t="s">
        <v>40</v>
      </c>
      <c r="B604" s="80"/>
      <c r="C604" s="80" t="s">
        <v>309</v>
      </c>
      <c r="D604" s="80" t="s">
        <v>33</v>
      </c>
      <c r="E604" s="80" t="s">
        <v>522</v>
      </c>
      <c r="F604" s="80" t="s">
        <v>41</v>
      </c>
      <c r="G604" s="81">
        <v>21776</v>
      </c>
      <c r="H604" s="81">
        <v>21513.7</v>
      </c>
      <c r="I604" s="233">
        <v>98.8</v>
      </c>
    </row>
    <row r="605" spans="1:9" ht="27" x14ac:dyDescent="0.25">
      <c r="A605" s="232" t="s">
        <v>42</v>
      </c>
      <c r="B605" s="80"/>
      <c r="C605" s="80" t="s">
        <v>309</v>
      </c>
      <c r="D605" s="80" t="s">
        <v>33</v>
      </c>
      <c r="E605" s="80" t="s">
        <v>522</v>
      </c>
      <c r="F605" s="80" t="s">
        <v>43</v>
      </c>
      <c r="G605" s="81">
        <v>21776</v>
      </c>
      <c r="H605" s="81">
        <v>21513.7</v>
      </c>
      <c r="I605" s="233">
        <v>98.8</v>
      </c>
    </row>
    <row r="606" spans="1:9" ht="27" x14ac:dyDescent="0.25">
      <c r="A606" s="232" t="s">
        <v>523</v>
      </c>
      <c r="B606" s="80"/>
      <c r="C606" s="80" t="s">
        <v>309</v>
      </c>
      <c r="D606" s="80" t="s">
        <v>33</v>
      </c>
      <c r="E606" s="80" t="s">
        <v>524</v>
      </c>
      <c r="F606" s="80"/>
      <c r="G606" s="81">
        <v>9249.5</v>
      </c>
      <c r="H606" s="81">
        <v>9232</v>
      </c>
      <c r="I606" s="233">
        <v>99.8</v>
      </c>
    </row>
    <row r="607" spans="1:9" ht="27" x14ac:dyDescent="0.25">
      <c r="A607" s="232" t="s">
        <v>40</v>
      </c>
      <c r="B607" s="80"/>
      <c r="C607" s="80" t="s">
        <v>309</v>
      </c>
      <c r="D607" s="80" t="s">
        <v>33</v>
      </c>
      <c r="E607" s="80" t="s">
        <v>524</v>
      </c>
      <c r="F607" s="80" t="s">
        <v>41</v>
      </c>
      <c r="G607" s="81">
        <v>9249.5</v>
      </c>
      <c r="H607" s="81">
        <v>9232</v>
      </c>
      <c r="I607" s="233">
        <v>99.8</v>
      </c>
    </row>
    <row r="608" spans="1:9" ht="27" x14ac:dyDescent="0.25">
      <c r="A608" s="232" t="s">
        <v>42</v>
      </c>
      <c r="B608" s="80"/>
      <c r="C608" s="80" t="s">
        <v>309</v>
      </c>
      <c r="D608" s="80" t="s">
        <v>33</v>
      </c>
      <c r="E608" s="80" t="s">
        <v>524</v>
      </c>
      <c r="F608" s="80" t="s">
        <v>43</v>
      </c>
      <c r="G608" s="81">
        <v>9249.5</v>
      </c>
      <c r="H608" s="81">
        <v>9232</v>
      </c>
      <c r="I608" s="233">
        <v>99.8</v>
      </c>
    </row>
    <row r="609" spans="1:9" ht="27" x14ac:dyDescent="0.25">
      <c r="A609" s="232" t="s">
        <v>519</v>
      </c>
      <c r="B609" s="80"/>
      <c r="C609" s="80" t="s">
        <v>309</v>
      </c>
      <c r="D609" s="80" t="s">
        <v>33</v>
      </c>
      <c r="E609" s="80" t="s">
        <v>525</v>
      </c>
      <c r="F609" s="80"/>
      <c r="G609" s="81">
        <v>2037.7</v>
      </c>
      <c r="H609" s="81">
        <v>2037.7</v>
      </c>
      <c r="I609" s="233">
        <v>100</v>
      </c>
    </row>
    <row r="610" spans="1:9" ht="27" x14ac:dyDescent="0.25">
      <c r="A610" s="232" t="s">
        <v>40</v>
      </c>
      <c r="B610" s="80"/>
      <c r="C610" s="80" t="s">
        <v>309</v>
      </c>
      <c r="D610" s="80" t="s">
        <v>33</v>
      </c>
      <c r="E610" s="80" t="s">
        <v>525</v>
      </c>
      <c r="F610" s="80" t="s">
        <v>41</v>
      </c>
      <c r="G610" s="81">
        <v>346.4</v>
      </c>
      <c r="H610" s="81">
        <v>346.4</v>
      </c>
      <c r="I610" s="233">
        <v>100</v>
      </c>
    </row>
    <row r="611" spans="1:9" ht="27" x14ac:dyDescent="0.25">
      <c r="A611" s="232" t="s">
        <v>42</v>
      </c>
      <c r="B611" s="80"/>
      <c r="C611" s="80" t="s">
        <v>309</v>
      </c>
      <c r="D611" s="80" t="s">
        <v>33</v>
      </c>
      <c r="E611" s="80" t="s">
        <v>525</v>
      </c>
      <c r="F611" s="80" t="s">
        <v>43</v>
      </c>
      <c r="G611" s="81">
        <v>346.4</v>
      </c>
      <c r="H611" s="81">
        <v>346.4</v>
      </c>
      <c r="I611" s="233">
        <v>100</v>
      </c>
    </row>
    <row r="612" spans="1:9" ht="27" x14ac:dyDescent="0.25">
      <c r="A612" s="232" t="s">
        <v>148</v>
      </c>
      <c r="B612" s="80"/>
      <c r="C612" s="80" t="s">
        <v>309</v>
      </c>
      <c r="D612" s="80" t="s">
        <v>33</v>
      </c>
      <c r="E612" s="80" t="s">
        <v>525</v>
      </c>
      <c r="F612" s="80" t="s">
        <v>149</v>
      </c>
      <c r="G612" s="81">
        <v>1691.3</v>
      </c>
      <c r="H612" s="81">
        <v>1691.3</v>
      </c>
      <c r="I612" s="233">
        <v>100</v>
      </c>
    </row>
    <row r="613" spans="1:9" x14ac:dyDescent="0.25">
      <c r="A613" s="232" t="s">
        <v>150</v>
      </c>
      <c r="B613" s="80"/>
      <c r="C613" s="80" t="s">
        <v>309</v>
      </c>
      <c r="D613" s="80" t="s">
        <v>33</v>
      </c>
      <c r="E613" s="80" t="s">
        <v>525</v>
      </c>
      <c r="F613" s="80" t="s">
        <v>151</v>
      </c>
      <c r="G613" s="81">
        <v>1691.3</v>
      </c>
      <c r="H613" s="81">
        <v>1691.3</v>
      </c>
      <c r="I613" s="233">
        <v>100</v>
      </c>
    </row>
    <row r="614" spans="1:9" ht="40.5" x14ac:dyDescent="0.25">
      <c r="A614" s="232" t="s">
        <v>526</v>
      </c>
      <c r="B614" s="80"/>
      <c r="C614" s="80" t="s">
        <v>309</v>
      </c>
      <c r="D614" s="80" t="s">
        <v>33</v>
      </c>
      <c r="E614" s="80" t="s">
        <v>527</v>
      </c>
      <c r="F614" s="80"/>
      <c r="G614" s="81">
        <v>19187</v>
      </c>
      <c r="H614" s="81">
        <v>19166.2</v>
      </c>
      <c r="I614" s="233">
        <v>99.9</v>
      </c>
    </row>
    <row r="615" spans="1:9" ht="27" x14ac:dyDescent="0.25">
      <c r="A615" s="232" t="s">
        <v>40</v>
      </c>
      <c r="B615" s="80"/>
      <c r="C615" s="80" t="s">
        <v>309</v>
      </c>
      <c r="D615" s="80" t="s">
        <v>33</v>
      </c>
      <c r="E615" s="80" t="s">
        <v>527</v>
      </c>
      <c r="F615" s="80" t="s">
        <v>41</v>
      </c>
      <c r="G615" s="81">
        <v>19187</v>
      </c>
      <c r="H615" s="81">
        <v>19166.2</v>
      </c>
      <c r="I615" s="233">
        <v>99.9</v>
      </c>
    </row>
    <row r="616" spans="1:9" ht="27" x14ac:dyDescent="0.25">
      <c r="A616" s="232" t="s">
        <v>42</v>
      </c>
      <c r="B616" s="80"/>
      <c r="C616" s="80" t="s">
        <v>309</v>
      </c>
      <c r="D616" s="80" t="s">
        <v>33</v>
      </c>
      <c r="E616" s="80" t="s">
        <v>527</v>
      </c>
      <c r="F616" s="80" t="s">
        <v>43</v>
      </c>
      <c r="G616" s="81">
        <v>19187</v>
      </c>
      <c r="H616" s="81">
        <v>19166.2</v>
      </c>
      <c r="I616" s="233">
        <v>99.9</v>
      </c>
    </row>
    <row r="617" spans="1:9" ht="27" x14ac:dyDescent="0.25">
      <c r="A617" s="232" t="s">
        <v>523</v>
      </c>
      <c r="B617" s="80"/>
      <c r="C617" s="80" t="s">
        <v>309</v>
      </c>
      <c r="D617" s="80" t="s">
        <v>33</v>
      </c>
      <c r="E617" s="80" t="s">
        <v>528</v>
      </c>
      <c r="F617" s="80"/>
      <c r="G617" s="81">
        <v>2626.6</v>
      </c>
      <c r="H617" s="81">
        <v>2611.6999999999998</v>
      </c>
      <c r="I617" s="233">
        <v>99.4</v>
      </c>
    </row>
    <row r="618" spans="1:9" ht="54" x14ac:dyDescent="0.25">
      <c r="A618" s="232" t="s">
        <v>24</v>
      </c>
      <c r="B618" s="80"/>
      <c r="C618" s="80" t="s">
        <v>309</v>
      </c>
      <c r="D618" s="80" t="s">
        <v>33</v>
      </c>
      <c r="E618" s="80" t="s">
        <v>528</v>
      </c>
      <c r="F618" s="80" t="s">
        <v>25</v>
      </c>
      <c r="G618" s="81">
        <v>2626.6</v>
      </c>
      <c r="H618" s="81">
        <v>2611.6999999999998</v>
      </c>
      <c r="I618" s="233">
        <v>99.4</v>
      </c>
    </row>
    <row r="619" spans="1:9" x14ac:dyDescent="0.25">
      <c r="A619" s="232" t="s">
        <v>142</v>
      </c>
      <c r="B619" s="80"/>
      <c r="C619" s="80" t="s">
        <v>309</v>
      </c>
      <c r="D619" s="80" t="s">
        <v>33</v>
      </c>
      <c r="E619" s="80" t="s">
        <v>528</v>
      </c>
      <c r="F619" s="80" t="s">
        <v>143</v>
      </c>
      <c r="G619" s="81">
        <v>2626.6</v>
      </c>
      <c r="H619" s="81">
        <v>2611.6999999999998</v>
      </c>
      <c r="I619" s="233">
        <v>99.4</v>
      </c>
    </row>
    <row r="620" spans="1:9" ht="27" x14ac:dyDescent="0.25">
      <c r="A620" s="232" t="s">
        <v>214</v>
      </c>
      <c r="B620" s="80"/>
      <c r="C620" s="80" t="s">
        <v>309</v>
      </c>
      <c r="D620" s="80" t="s">
        <v>33</v>
      </c>
      <c r="E620" s="80" t="s">
        <v>215</v>
      </c>
      <c r="F620" s="80"/>
      <c r="G620" s="81">
        <v>54344.7</v>
      </c>
      <c r="H620" s="81">
        <v>53395.6</v>
      </c>
      <c r="I620" s="233">
        <v>98.3</v>
      </c>
    </row>
    <row r="621" spans="1:9" ht="27" x14ac:dyDescent="0.25">
      <c r="A621" s="232" t="s">
        <v>250</v>
      </c>
      <c r="B621" s="80"/>
      <c r="C621" s="80" t="s">
        <v>309</v>
      </c>
      <c r="D621" s="80" t="s">
        <v>33</v>
      </c>
      <c r="E621" s="80" t="s">
        <v>251</v>
      </c>
      <c r="F621" s="80"/>
      <c r="G621" s="81">
        <v>54344.7</v>
      </c>
      <c r="H621" s="81">
        <v>53395.6</v>
      </c>
      <c r="I621" s="233">
        <v>98.3</v>
      </c>
    </row>
    <row r="622" spans="1:9" ht="27" x14ac:dyDescent="0.25">
      <c r="A622" s="232" t="s">
        <v>430</v>
      </c>
      <c r="B622" s="80"/>
      <c r="C622" s="80" t="s">
        <v>309</v>
      </c>
      <c r="D622" s="80" t="s">
        <v>33</v>
      </c>
      <c r="E622" s="80" t="s">
        <v>431</v>
      </c>
      <c r="F622" s="80"/>
      <c r="G622" s="81">
        <v>54344.7</v>
      </c>
      <c r="H622" s="81">
        <v>53395.6</v>
      </c>
      <c r="I622" s="233">
        <v>98.3</v>
      </c>
    </row>
    <row r="623" spans="1:9" x14ac:dyDescent="0.25">
      <c r="A623" s="232" t="s">
        <v>529</v>
      </c>
      <c r="B623" s="80"/>
      <c r="C623" s="80" t="s">
        <v>309</v>
      </c>
      <c r="D623" s="80" t="s">
        <v>33</v>
      </c>
      <c r="E623" s="80" t="s">
        <v>530</v>
      </c>
      <c r="F623" s="80"/>
      <c r="G623" s="81">
        <v>18488.099999999999</v>
      </c>
      <c r="H623" s="81">
        <v>17885.5</v>
      </c>
      <c r="I623" s="233">
        <v>96.7</v>
      </c>
    </row>
    <row r="624" spans="1:9" ht="54" x14ac:dyDescent="0.25">
      <c r="A624" s="232" t="s">
        <v>24</v>
      </c>
      <c r="B624" s="80"/>
      <c r="C624" s="80" t="s">
        <v>309</v>
      </c>
      <c r="D624" s="80" t="s">
        <v>33</v>
      </c>
      <c r="E624" s="80" t="s">
        <v>530</v>
      </c>
      <c r="F624" s="80" t="s">
        <v>25</v>
      </c>
      <c r="G624" s="81">
        <v>17265.5</v>
      </c>
      <c r="H624" s="81">
        <v>17262.900000000001</v>
      </c>
      <c r="I624" s="233">
        <v>100</v>
      </c>
    </row>
    <row r="625" spans="1:9" x14ac:dyDescent="0.25">
      <c r="A625" s="232" t="s">
        <v>142</v>
      </c>
      <c r="B625" s="80"/>
      <c r="C625" s="80" t="s">
        <v>309</v>
      </c>
      <c r="D625" s="80" t="s">
        <v>33</v>
      </c>
      <c r="E625" s="80" t="s">
        <v>530</v>
      </c>
      <c r="F625" s="80" t="s">
        <v>143</v>
      </c>
      <c r="G625" s="81">
        <v>17265.5</v>
      </c>
      <c r="H625" s="81">
        <v>17262.900000000001</v>
      </c>
      <c r="I625" s="233">
        <v>100</v>
      </c>
    </row>
    <row r="626" spans="1:9" ht="27" x14ac:dyDescent="0.25">
      <c r="A626" s="232" t="s">
        <v>40</v>
      </c>
      <c r="B626" s="80"/>
      <c r="C626" s="80" t="s">
        <v>309</v>
      </c>
      <c r="D626" s="80" t="s">
        <v>33</v>
      </c>
      <c r="E626" s="80" t="s">
        <v>530</v>
      </c>
      <c r="F626" s="80" t="s">
        <v>41</v>
      </c>
      <c r="G626" s="81">
        <v>1222.5999999999999</v>
      </c>
      <c r="H626" s="81">
        <v>622.6</v>
      </c>
      <c r="I626" s="233">
        <v>50.9</v>
      </c>
    </row>
    <row r="627" spans="1:9" ht="27" x14ac:dyDescent="0.25">
      <c r="A627" s="232" t="s">
        <v>42</v>
      </c>
      <c r="B627" s="80"/>
      <c r="C627" s="80" t="s">
        <v>309</v>
      </c>
      <c r="D627" s="80" t="s">
        <v>33</v>
      </c>
      <c r="E627" s="80" t="s">
        <v>530</v>
      </c>
      <c r="F627" s="80" t="s">
        <v>43</v>
      </c>
      <c r="G627" s="81">
        <v>1222.5999999999999</v>
      </c>
      <c r="H627" s="81">
        <v>622.6</v>
      </c>
      <c r="I627" s="233">
        <v>50.9</v>
      </c>
    </row>
    <row r="628" spans="1:9" x14ac:dyDescent="0.25">
      <c r="A628" s="232" t="s">
        <v>531</v>
      </c>
      <c r="B628" s="80"/>
      <c r="C628" s="80" t="s">
        <v>309</v>
      </c>
      <c r="D628" s="80" t="s">
        <v>33</v>
      </c>
      <c r="E628" s="80" t="s">
        <v>532</v>
      </c>
      <c r="F628" s="80"/>
      <c r="G628" s="81">
        <v>8200</v>
      </c>
      <c r="H628" s="81">
        <v>8112.2</v>
      </c>
      <c r="I628" s="233">
        <v>98.9</v>
      </c>
    </row>
    <row r="629" spans="1:9" ht="27" x14ac:dyDescent="0.25">
      <c r="A629" s="232" t="s">
        <v>40</v>
      </c>
      <c r="B629" s="80"/>
      <c r="C629" s="80" t="s">
        <v>309</v>
      </c>
      <c r="D629" s="80" t="s">
        <v>33</v>
      </c>
      <c r="E629" s="80" t="s">
        <v>532</v>
      </c>
      <c r="F629" s="80" t="s">
        <v>41</v>
      </c>
      <c r="G629" s="81">
        <v>8200</v>
      </c>
      <c r="H629" s="81">
        <v>8112.2</v>
      </c>
      <c r="I629" s="233">
        <v>98.9</v>
      </c>
    </row>
    <row r="630" spans="1:9" ht="27" x14ac:dyDescent="0.25">
      <c r="A630" s="232" t="s">
        <v>42</v>
      </c>
      <c r="B630" s="80"/>
      <c r="C630" s="80" t="s">
        <v>309</v>
      </c>
      <c r="D630" s="80" t="s">
        <v>33</v>
      </c>
      <c r="E630" s="80" t="s">
        <v>532</v>
      </c>
      <c r="F630" s="80" t="s">
        <v>43</v>
      </c>
      <c r="G630" s="81">
        <v>8200</v>
      </c>
      <c r="H630" s="81">
        <v>8112.2</v>
      </c>
      <c r="I630" s="233">
        <v>98.9</v>
      </c>
    </row>
    <row r="631" spans="1:9" x14ac:dyDescent="0.25">
      <c r="A631" s="232" t="s">
        <v>531</v>
      </c>
      <c r="B631" s="80"/>
      <c r="C631" s="80" t="s">
        <v>309</v>
      </c>
      <c r="D631" s="80" t="s">
        <v>33</v>
      </c>
      <c r="E631" s="80" t="s">
        <v>533</v>
      </c>
      <c r="F631" s="80"/>
      <c r="G631" s="81">
        <v>27656.6</v>
      </c>
      <c r="H631" s="81">
        <v>27397.9</v>
      </c>
      <c r="I631" s="233">
        <v>99.1</v>
      </c>
    </row>
    <row r="632" spans="1:9" ht="54" x14ac:dyDescent="0.25">
      <c r="A632" s="232" t="s">
        <v>24</v>
      </c>
      <c r="B632" s="80"/>
      <c r="C632" s="80" t="s">
        <v>309</v>
      </c>
      <c r="D632" s="80" t="s">
        <v>33</v>
      </c>
      <c r="E632" s="80" t="s">
        <v>533</v>
      </c>
      <c r="F632" s="80" t="s">
        <v>25</v>
      </c>
      <c r="G632" s="81">
        <v>22808.9</v>
      </c>
      <c r="H632" s="81">
        <v>22802.400000000001</v>
      </c>
      <c r="I632" s="233">
        <v>100</v>
      </c>
    </row>
    <row r="633" spans="1:9" x14ac:dyDescent="0.25">
      <c r="A633" s="232" t="s">
        <v>142</v>
      </c>
      <c r="B633" s="80"/>
      <c r="C633" s="80" t="s">
        <v>309</v>
      </c>
      <c r="D633" s="80" t="s">
        <v>33</v>
      </c>
      <c r="E633" s="80" t="s">
        <v>533</v>
      </c>
      <c r="F633" s="80" t="s">
        <v>143</v>
      </c>
      <c r="G633" s="81">
        <v>22808.9</v>
      </c>
      <c r="H633" s="81">
        <v>22802.400000000001</v>
      </c>
      <c r="I633" s="233">
        <v>100</v>
      </c>
    </row>
    <row r="634" spans="1:9" ht="27" x14ac:dyDescent="0.25">
      <c r="A634" s="232" t="s">
        <v>40</v>
      </c>
      <c r="B634" s="80"/>
      <c r="C634" s="80" t="s">
        <v>309</v>
      </c>
      <c r="D634" s="80" t="s">
        <v>33</v>
      </c>
      <c r="E634" s="80" t="s">
        <v>533</v>
      </c>
      <c r="F634" s="80" t="s">
        <v>41</v>
      </c>
      <c r="G634" s="81">
        <v>4769.7</v>
      </c>
      <c r="H634" s="81">
        <v>4538.5</v>
      </c>
      <c r="I634" s="233">
        <v>95.2</v>
      </c>
    </row>
    <row r="635" spans="1:9" ht="27" x14ac:dyDescent="0.25">
      <c r="A635" s="232" t="s">
        <v>42</v>
      </c>
      <c r="B635" s="80"/>
      <c r="C635" s="80" t="s">
        <v>309</v>
      </c>
      <c r="D635" s="80" t="s">
        <v>33</v>
      </c>
      <c r="E635" s="80" t="s">
        <v>533</v>
      </c>
      <c r="F635" s="80" t="s">
        <v>43</v>
      </c>
      <c r="G635" s="81">
        <v>4769.7</v>
      </c>
      <c r="H635" s="81">
        <v>4538.5</v>
      </c>
      <c r="I635" s="233">
        <v>95.2</v>
      </c>
    </row>
    <row r="636" spans="1:9" x14ac:dyDescent="0.25">
      <c r="A636" s="232" t="s">
        <v>100</v>
      </c>
      <c r="B636" s="80"/>
      <c r="C636" s="80" t="s">
        <v>309</v>
      </c>
      <c r="D636" s="80" t="s">
        <v>33</v>
      </c>
      <c r="E636" s="80" t="s">
        <v>533</v>
      </c>
      <c r="F636" s="80" t="s">
        <v>101</v>
      </c>
      <c r="G636" s="81">
        <v>78</v>
      </c>
      <c r="H636" s="81">
        <v>57</v>
      </c>
      <c r="I636" s="233">
        <v>73.099999999999994</v>
      </c>
    </row>
    <row r="637" spans="1:9" x14ac:dyDescent="0.25">
      <c r="A637" s="232" t="s">
        <v>102</v>
      </c>
      <c r="B637" s="80"/>
      <c r="C637" s="80" t="s">
        <v>309</v>
      </c>
      <c r="D637" s="80" t="s">
        <v>33</v>
      </c>
      <c r="E637" s="80" t="s">
        <v>533</v>
      </c>
      <c r="F637" s="80" t="s">
        <v>103</v>
      </c>
      <c r="G637" s="81">
        <v>78</v>
      </c>
      <c r="H637" s="81">
        <v>57</v>
      </c>
      <c r="I637" s="233">
        <v>73.099999999999994</v>
      </c>
    </row>
    <row r="638" spans="1:9" ht="40.5" x14ac:dyDescent="0.25">
      <c r="A638" s="232" t="s">
        <v>165</v>
      </c>
      <c r="B638" s="80"/>
      <c r="C638" s="80" t="s">
        <v>309</v>
      </c>
      <c r="D638" s="80" t="s">
        <v>33</v>
      </c>
      <c r="E638" s="80" t="s">
        <v>166</v>
      </c>
      <c r="F638" s="80"/>
      <c r="G638" s="81">
        <v>10600</v>
      </c>
      <c r="H638" s="81">
        <v>10206.799999999999</v>
      </c>
      <c r="I638" s="233">
        <v>96.3</v>
      </c>
    </row>
    <row r="639" spans="1:9" ht="27" x14ac:dyDescent="0.25">
      <c r="A639" s="232" t="s">
        <v>534</v>
      </c>
      <c r="B639" s="80"/>
      <c r="C639" s="80" t="s">
        <v>309</v>
      </c>
      <c r="D639" s="80" t="s">
        <v>33</v>
      </c>
      <c r="E639" s="80" t="s">
        <v>535</v>
      </c>
      <c r="F639" s="80"/>
      <c r="G639" s="81">
        <v>10600</v>
      </c>
      <c r="H639" s="81">
        <v>10206.799999999999</v>
      </c>
      <c r="I639" s="233">
        <v>96.3</v>
      </c>
    </row>
    <row r="640" spans="1:9" ht="40.5" x14ac:dyDescent="0.25">
      <c r="A640" s="232" t="s">
        <v>536</v>
      </c>
      <c r="B640" s="80"/>
      <c r="C640" s="80" t="s">
        <v>309</v>
      </c>
      <c r="D640" s="80" t="s">
        <v>33</v>
      </c>
      <c r="E640" s="80" t="s">
        <v>537</v>
      </c>
      <c r="F640" s="80"/>
      <c r="G640" s="81">
        <v>10600</v>
      </c>
      <c r="H640" s="81">
        <v>10206.799999999999</v>
      </c>
      <c r="I640" s="233">
        <v>96.3</v>
      </c>
    </row>
    <row r="641" spans="1:9" ht="40.5" x14ac:dyDescent="0.25">
      <c r="A641" s="232" t="s">
        <v>538</v>
      </c>
      <c r="B641" s="80"/>
      <c r="C641" s="80" t="s">
        <v>309</v>
      </c>
      <c r="D641" s="80" t="s">
        <v>33</v>
      </c>
      <c r="E641" s="80" t="s">
        <v>539</v>
      </c>
      <c r="F641" s="80"/>
      <c r="G641" s="81">
        <v>6600</v>
      </c>
      <c r="H641" s="81">
        <v>6227.7</v>
      </c>
      <c r="I641" s="233">
        <v>94.4</v>
      </c>
    </row>
    <row r="642" spans="1:9" ht="27" x14ac:dyDescent="0.25">
      <c r="A642" s="232" t="s">
        <v>40</v>
      </c>
      <c r="B642" s="80"/>
      <c r="C642" s="80" t="s">
        <v>309</v>
      </c>
      <c r="D642" s="80" t="s">
        <v>33</v>
      </c>
      <c r="E642" s="80" t="s">
        <v>539</v>
      </c>
      <c r="F642" s="80" t="s">
        <v>41</v>
      </c>
      <c r="G642" s="81">
        <v>6600</v>
      </c>
      <c r="H642" s="81">
        <v>6227.7</v>
      </c>
      <c r="I642" s="233">
        <v>94.4</v>
      </c>
    </row>
    <row r="643" spans="1:9" ht="27" x14ac:dyDescent="0.25">
      <c r="A643" s="232" t="s">
        <v>42</v>
      </c>
      <c r="B643" s="80"/>
      <c r="C643" s="80" t="s">
        <v>309</v>
      </c>
      <c r="D643" s="80" t="s">
        <v>33</v>
      </c>
      <c r="E643" s="80" t="s">
        <v>539</v>
      </c>
      <c r="F643" s="80" t="s">
        <v>43</v>
      </c>
      <c r="G643" s="81">
        <v>6600</v>
      </c>
      <c r="H643" s="81">
        <v>6227.7</v>
      </c>
      <c r="I643" s="233">
        <v>94.4</v>
      </c>
    </row>
    <row r="644" spans="1:9" ht="40.5" x14ac:dyDescent="0.25">
      <c r="A644" s="232" t="s">
        <v>540</v>
      </c>
      <c r="B644" s="80"/>
      <c r="C644" s="80" t="s">
        <v>309</v>
      </c>
      <c r="D644" s="80" t="s">
        <v>33</v>
      </c>
      <c r="E644" s="80" t="s">
        <v>541</v>
      </c>
      <c r="F644" s="80"/>
      <c r="G644" s="81">
        <v>4000</v>
      </c>
      <c r="H644" s="81">
        <v>3979.1</v>
      </c>
      <c r="I644" s="233">
        <v>99.5</v>
      </c>
    </row>
    <row r="645" spans="1:9" ht="27" x14ac:dyDescent="0.25">
      <c r="A645" s="232" t="s">
        <v>40</v>
      </c>
      <c r="B645" s="80"/>
      <c r="C645" s="80" t="s">
        <v>309</v>
      </c>
      <c r="D645" s="80" t="s">
        <v>33</v>
      </c>
      <c r="E645" s="80" t="s">
        <v>541</v>
      </c>
      <c r="F645" s="80" t="s">
        <v>41</v>
      </c>
      <c r="G645" s="81">
        <v>4000</v>
      </c>
      <c r="H645" s="81">
        <v>3979.1</v>
      </c>
      <c r="I645" s="233">
        <v>99.5</v>
      </c>
    </row>
    <row r="646" spans="1:9" ht="27" x14ac:dyDescent="0.25">
      <c r="A646" s="232" t="s">
        <v>42</v>
      </c>
      <c r="B646" s="80"/>
      <c r="C646" s="80" t="s">
        <v>309</v>
      </c>
      <c r="D646" s="80" t="s">
        <v>33</v>
      </c>
      <c r="E646" s="80" t="s">
        <v>541</v>
      </c>
      <c r="F646" s="80" t="s">
        <v>43</v>
      </c>
      <c r="G646" s="81">
        <v>4000</v>
      </c>
      <c r="H646" s="81">
        <v>3979.1</v>
      </c>
      <c r="I646" s="233">
        <v>99.5</v>
      </c>
    </row>
    <row r="647" spans="1:9" ht="27" x14ac:dyDescent="0.25">
      <c r="A647" s="232" t="s">
        <v>104</v>
      </c>
      <c r="B647" s="80"/>
      <c r="C647" s="80" t="s">
        <v>309</v>
      </c>
      <c r="D647" s="80" t="s">
        <v>33</v>
      </c>
      <c r="E647" s="80" t="s">
        <v>105</v>
      </c>
      <c r="F647" s="80"/>
      <c r="G647" s="81">
        <v>300</v>
      </c>
      <c r="H647" s="81">
        <v>298.10000000000002</v>
      </c>
      <c r="I647" s="233">
        <v>99.4</v>
      </c>
    </row>
    <row r="648" spans="1:9" ht="27" x14ac:dyDescent="0.25">
      <c r="A648" s="232" t="s">
        <v>106</v>
      </c>
      <c r="B648" s="80"/>
      <c r="C648" s="80" t="s">
        <v>309</v>
      </c>
      <c r="D648" s="80" t="s">
        <v>33</v>
      </c>
      <c r="E648" s="80" t="s">
        <v>107</v>
      </c>
      <c r="F648" s="80"/>
      <c r="G648" s="81">
        <v>300</v>
      </c>
      <c r="H648" s="81">
        <v>298.10000000000002</v>
      </c>
      <c r="I648" s="233">
        <v>99.4</v>
      </c>
    </row>
    <row r="649" spans="1:9" ht="40.5" x14ac:dyDescent="0.25">
      <c r="A649" s="232" t="s">
        <v>542</v>
      </c>
      <c r="B649" s="80"/>
      <c r="C649" s="80" t="s">
        <v>309</v>
      </c>
      <c r="D649" s="80" t="s">
        <v>33</v>
      </c>
      <c r="E649" s="80" t="s">
        <v>543</v>
      </c>
      <c r="F649" s="80"/>
      <c r="G649" s="81">
        <v>300</v>
      </c>
      <c r="H649" s="81">
        <v>298.10000000000002</v>
      </c>
      <c r="I649" s="233">
        <v>99.4</v>
      </c>
    </row>
    <row r="650" spans="1:9" ht="27" x14ac:dyDescent="0.25">
      <c r="A650" s="232" t="s">
        <v>544</v>
      </c>
      <c r="B650" s="80"/>
      <c r="C650" s="80" t="s">
        <v>309</v>
      </c>
      <c r="D650" s="80" t="s">
        <v>33</v>
      </c>
      <c r="E650" s="80" t="s">
        <v>545</v>
      </c>
      <c r="F650" s="80"/>
      <c r="G650" s="81">
        <v>300</v>
      </c>
      <c r="H650" s="81">
        <v>298.10000000000002</v>
      </c>
      <c r="I650" s="233">
        <v>99.4</v>
      </c>
    </row>
    <row r="651" spans="1:9" ht="27" x14ac:dyDescent="0.25">
      <c r="A651" s="232" t="s">
        <v>40</v>
      </c>
      <c r="B651" s="80"/>
      <c r="C651" s="80" t="s">
        <v>309</v>
      </c>
      <c r="D651" s="80" t="s">
        <v>33</v>
      </c>
      <c r="E651" s="80" t="s">
        <v>545</v>
      </c>
      <c r="F651" s="80" t="s">
        <v>41</v>
      </c>
      <c r="G651" s="81">
        <v>300</v>
      </c>
      <c r="H651" s="81">
        <v>298.10000000000002</v>
      </c>
      <c r="I651" s="233">
        <v>99.4</v>
      </c>
    </row>
    <row r="652" spans="1:9" ht="27" x14ac:dyDescent="0.25">
      <c r="A652" s="232" t="s">
        <v>42</v>
      </c>
      <c r="B652" s="80"/>
      <c r="C652" s="80" t="s">
        <v>309</v>
      </c>
      <c r="D652" s="80" t="s">
        <v>33</v>
      </c>
      <c r="E652" s="80" t="s">
        <v>545</v>
      </c>
      <c r="F652" s="80" t="s">
        <v>43</v>
      </c>
      <c r="G652" s="81">
        <v>300</v>
      </c>
      <c r="H652" s="81">
        <v>298.10000000000002</v>
      </c>
      <c r="I652" s="233">
        <v>99.4</v>
      </c>
    </row>
    <row r="653" spans="1:9" ht="27" x14ac:dyDescent="0.25">
      <c r="A653" s="232" t="s">
        <v>388</v>
      </c>
      <c r="B653" s="80"/>
      <c r="C653" s="80" t="s">
        <v>309</v>
      </c>
      <c r="D653" s="80" t="s">
        <v>33</v>
      </c>
      <c r="E653" s="80" t="s">
        <v>389</v>
      </c>
      <c r="F653" s="80"/>
      <c r="G653" s="81">
        <v>800833.6</v>
      </c>
      <c r="H653" s="81">
        <v>790181.9</v>
      </c>
      <c r="I653" s="233">
        <v>98.7</v>
      </c>
    </row>
    <row r="654" spans="1:9" x14ac:dyDescent="0.25">
      <c r="A654" s="232" t="s">
        <v>390</v>
      </c>
      <c r="B654" s="80"/>
      <c r="C654" s="80" t="s">
        <v>309</v>
      </c>
      <c r="D654" s="80" t="s">
        <v>33</v>
      </c>
      <c r="E654" s="80" t="s">
        <v>391</v>
      </c>
      <c r="F654" s="80"/>
      <c r="G654" s="81">
        <v>118223.7</v>
      </c>
      <c r="H654" s="81">
        <v>113360.9</v>
      </c>
      <c r="I654" s="233">
        <v>95.9</v>
      </c>
    </row>
    <row r="655" spans="1:9" ht="40.5" x14ac:dyDescent="0.25">
      <c r="A655" s="232" t="s">
        <v>392</v>
      </c>
      <c r="B655" s="80"/>
      <c r="C655" s="80" t="s">
        <v>309</v>
      </c>
      <c r="D655" s="80" t="s">
        <v>33</v>
      </c>
      <c r="E655" s="80" t="s">
        <v>393</v>
      </c>
      <c r="F655" s="80"/>
      <c r="G655" s="81">
        <v>108923.7</v>
      </c>
      <c r="H655" s="81">
        <v>104060.9</v>
      </c>
      <c r="I655" s="233">
        <v>95.5</v>
      </c>
    </row>
    <row r="656" spans="1:9" ht="27" x14ac:dyDescent="0.25">
      <c r="A656" s="232" t="s">
        <v>546</v>
      </c>
      <c r="B656" s="80"/>
      <c r="C656" s="80" t="s">
        <v>309</v>
      </c>
      <c r="D656" s="80" t="s">
        <v>33</v>
      </c>
      <c r="E656" s="80" t="s">
        <v>547</v>
      </c>
      <c r="F656" s="80"/>
      <c r="G656" s="81">
        <v>10893.2</v>
      </c>
      <c r="H656" s="81">
        <v>10893.2</v>
      </c>
      <c r="I656" s="233">
        <v>100</v>
      </c>
    </row>
    <row r="657" spans="1:9" ht="27" x14ac:dyDescent="0.25">
      <c r="A657" s="232" t="s">
        <v>40</v>
      </c>
      <c r="B657" s="80"/>
      <c r="C657" s="80" t="s">
        <v>309</v>
      </c>
      <c r="D657" s="80" t="s">
        <v>33</v>
      </c>
      <c r="E657" s="80" t="s">
        <v>547</v>
      </c>
      <c r="F657" s="80" t="s">
        <v>41</v>
      </c>
      <c r="G657" s="81">
        <v>10893.2</v>
      </c>
      <c r="H657" s="81">
        <v>10893.2</v>
      </c>
      <c r="I657" s="233">
        <v>100</v>
      </c>
    </row>
    <row r="658" spans="1:9" ht="27" x14ac:dyDescent="0.25">
      <c r="A658" s="232" t="s">
        <v>42</v>
      </c>
      <c r="B658" s="80"/>
      <c r="C658" s="80" t="s">
        <v>309</v>
      </c>
      <c r="D658" s="80" t="s">
        <v>33</v>
      </c>
      <c r="E658" s="80" t="s">
        <v>547</v>
      </c>
      <c r="F658" s="80" t="s">
        <v>43</v>
      </c>
      <c r="G658" s="81">
        <v>10893.2</v>
      </c>
      <c r="H658" s="81">
        <v>10893.2</v>
      </c>
      <c r="I658" s="233">
        <v>100</v>
      </c>
    </row>
    <row r="659" spans="1:9" ht="27" x14ac:dyDescent="0.25">
      <c r="A659" s="232" t="s">
        <v>548</v>
      </c>
      <c r="B659" s="80"/>
      <c r="C659" s="80" t="s">
        <v>309</v>
      </c>
      <c r="D659" s="80" t="s">
        <v>33</v>
      </c>
      <c r="E659" s="80" t="s">
        <v>549</v>
      </c>
      <c r="F659" s="80"/>
      <c r="G659" s="81">
        <v>32481.4</v>
      </c>
      <c r="H659" s="81">
        <v>27796.1</v>
      </c>
      <c r="I659" s="233">
        <v>85.6</v>
      </c>
    </row>
    <row r="660" spans="1:9" ht="27" x14ac:dyDescent="0.25">
      <c r="A660" s="232" t="s">
        <v>40</v>
      </c>
      <c r="B660" s="80"/>
      <c r="C660" s="80" t="s">
        <v>309</v>
      </c>
      <c r="D660" s="80" t="s">
        <v>33</v>
      </c>
      <c r="E660" s="80" t="s">
        <v>549</v>
      </c>
      <c r="F660" s="80" t="s">
        <v>41</v>
      </c>
      <c r="G660" s="81">
        <v>32481.4</v>
      </c>
      <c r="H660" s="81">
        <v>27796.1</v>
      </c>
      <c r="I660" s="233">
        <v>85.6</v>
      </c>
    </row>
    <row r="661" spans="1:9" ht="27" x14ac:dyDescent="0.25">
      <c r="A661" s="232" t="s">
        <v>42</v>
      </c>
      <c r="B661" s="80"/>
      <c r="C661" s="80" t="s">
        <v>309</v>
      </c>
      <c r="D661" s="80" t="s">
        <v>33</v>
      </c>
      <c r="E661" s="80" t="s">
        <v>549</v>
      </c>
      <c r="F661" s="80" t="s">
        <v>43</v>
      </c>
      <c r="G661" s="81">
        <v>32481.4</v>
      </c>
      <c r="H661" s="81">
        <v>27796.1</v>
      </c>
      <c r="I661" s="233">
        <v>85.6</v>
      </c>
    </row>
    <row r="662" spans="1:9" ht="27" x14ac:dyDescent="0.25">
      <c r="A662" s="232" t="s">
        <v>550</v>
      </c>
      <c r="B662" s="80"/>
      <c r="C662" s="80" t="s">
        <v>309</v>
      </c>
      <c r="D662" s="80" t="s">
        <v>33</v>
      </c>
      <c r="E662" s="80" t="s">
        <v>551</v>
      </c>
      <c r="F662" s="80"/>
      <c r="G662" s="81">
        <v>59159.3</v>
      </c>
      <c r="H662" s="81">
        <v>59159.3</v>
      </c>
      <c r="I662" s="233">
        <v>100</v>
      </c>
    </row>
    <row r="663" spans="1:9" ht="27" x14ac:dyDescent="0.25">
      <c r="A663" s="232" t="s">
        <v>40</v>
      </c>
      <c r="B663" s="80"/>
      <c r="C663" s="80" t="s">
        <v>309</v>
      </c>
      <c r="D663" s="80" t="s">
        <v>33</v>
      </c>
      <c r="E663" s="80" t="s">
        <v>551</v>
      </c>
      <c r="F663" s="80" t="s">
        <v>41</v>
      </c>
      <c r="G663" s="81">
        <v>59159.3</v>
      </c>
      <c r="H663" s="81">
        <v>59159.3</v>
      </c>
      <c r="I663" s="233">
        <v>100</v>
      </c>
    </row>
    <row r="664" spans="1:9" ht="27" x14ac:dyDescent="0.25">
      <c r="A664" s="232" t="s">
        <v>42</v>
      </c>
      <c r="B664" s="80"/>
      <c r="C664" s="80" t="s">
        <v>309</v>
      </c>
      <c r="D664" s="80" t="s">
        <v>33</v>
      </c>
      <c r="E664" s="80" t="s">
        <v>551</v>
      </c>
      <c r="F664" s="80" t="s">
        <v>43</v>
      </c>
      <c r="G664" s="81">
        <v>59159.3</v>
      </c>
      <c r="H664" s="81">
        <v>59159.3</v>
      </c>
      <c r="I664" s="233">
        <v>100</v>
      </c>
    </row>
    <row r="665" spans="1:9" ht="54" x14ac:dyDescent="0.25">
      <c r="A665" s="232" t="s">
        <v>552</v>
      </c>
      <c r="B665" s="80"/>
      <c r="C665" s="80" t="s">
        <v>309</v>
      </c>
      <c r="D665" s="80" t="s">
        <v>33</v>
      </c>
      <c r="E665" s="80" t="s">
        <v>553</v>
      </c>
      <c r="F665" s="80"/>
      <c r="G665" s="81">
        <v>1289.0999999999999</v>
      </c>
      <c r="H665" s="81">
        <v>1289.0999999999999</v>
      </c>
      <c r="I665" s="233">
        <v>100</v>
      </c>
    </row>
    <row r="666" spans="1:9" ht="27" x14ac:dyDescent="0.25">
      <c r="A666" s="232" t="s">
        <v>40</v>
      </c>
      <c r="B666" s="80"/>
      <c r="C666" s="80" t="s">
        <v>309</v>
      </c>
      <c r="D666" s="80" t="s">
        <v>33</v>
      </c>
      <c r="E666" s="80" t="s">
        <v>553</v>
      </c>
      <c r="F666" s="80" t="s">
        <v>41</v>
      </c>
      <c r="G666" s="81">
        <v>1289.0999999999999</v>
      </c>
      <c r="H666" s="81">
        <v>1289.0999999999999</v>
      </c>
      <c r="I666" s="233">
        <v>100</v>
      </c>
    </row>
    <row r="667" spans="1:9" ht="27" x14ac:dyDescent="0.25">
      <c r="A667" s="232" t="s">
        <v>42</v>
      </c>
      <c r="B667" s="80"/>
      <c r="C667" s="80" t="s">
        <v>309</v>
      </c>
      <c r="D667" s="80" t="s">
        <v>33</v>
      </c>
      <c r="E667" s="80" t="s">
        <v>553</v>
      </c>
      <c r="F667" s="80" t="s">
        <v>43</v>
      </c>
      <c r="G667" s="81">
        <v>1289.0999999999999</v>
      </c>
      <c r="H667" s="81">
        <v>1289.0999999999999</v>
      </c>
      <c r="I667" s="233">
        <v>100</v>
      </c>
    </row>
    <row r="668" spans="1:9" ht="54" x14ac:dyDescent="0.25">
      <c r="A668" s="232" t="s">
        <v>554</v>
      </c>
      <c r="B668" s="80"/>
      <c r="C668" s="80" t="s">
        <v>309</v>
      </c>
      <c r="D668" s="80" t="s">
        <v>33</v>
      </c>
      <c r="E668" s="80" t="s">
        <v>555</v>
      </c>
      <c r="F668" s="80"/>
      <c r="G668" s="81">
        <v>5100.6000000000004</v>
      </c>
      <c r="H668" s="81">
        <v>4923.1000000000004</v>
      </c>
      <c r="I668" s="233">
        <v>96.5</v>
      </c>
    </row>
    <row r="669" spans="1:9" ht="27" x14ac:dyDescent="0.25">
      <c r="A669" s="232" t="s">
        <v>40</v>
      </c>
      <c r="B669" s="80"/>
      <c r="C669" s="80" t="s">
        <v>309</v>
      </c>
      <c r="D669" s="80" t="s">
        <v>33</v>
      </c>
      <c r="E669" s="80" t="s">
        <v>555</v>
      </c>
      <c r="F669" s="80" t="s">
        <v>41</v>
      </c>
      <c r="G669" s="81">
        <v>5100.6000000000004</v>
      </c>
      <c r="H669" s="81">
        <v>4923.1000000000004</v>
      </c>
      <c r="I669" s="233">
        <v>96.5</v>
      </c>
    </row>
    <row r="670" spans="1:9" ht="27" x14ac:dyDescent="0.25">
      <c r="A670" s="232" t="s">
        <v>42</v>
      </c>
      <c r="B670" s="80"/>
      <c r="C670" s="80" t="s">
        <v>309</v>
      </c>
      <c r="D670" s="80" t="s">
        <v>33</v>
      </c>
      <c r="E670" s="80" t="s">
        <v>555</v>
      </c>
      <c r="F670" s="80" t="s">
        <v>43</v>
      </c>
      <c r="G670" s="81">
        <v>5100.6000000000004</v>
      </c>
      <c r="H670" s="81">
        <v>4923.1000000000004</v>
      </c>
      <c r="I670" s="233">
        <v>96.5</v>
      </c>
    </row>
    <row r="671" spans="1:9" ht="27" x14ac:dyDescent="0.25">
      <c r="A671" s="232" t="s">
        <v>396</v>
      </c>
      <c r="B671" s="80"/>
      <c r="C671" s="80" t="s">
        <v>309</v>
      </c>
      <c r="D671" s="80" t="s">
        <v>33</v>
      </c>
      <c r="E671" s="80" t="s">
        <v>397</v>
      </c>
      <c r="F671" s="80"/>
      <c r="G671" s="81">
        <v>9300</v>
      </c>
      <c r="H671" s="81">
        <v>9300</v>
      </c>
      <c r="I671" s="233">
        <v>100</v>
      </c>
    </row>
    <row r="672" spans="1:9" ht="54" x14ac:dyDescent="0.25">
      <c r="A672" s="232" t="s">
        <v>556</v>
      </c>
      <c r="B672" s="80"/>
      <c r="C672" s="80" t="s">
        <v>309</v>
      </c>
      <c r="D672" s="80" t="s">
        <v>33</v>
      </c>
      <c r="E672" s="80" t="s">
        <v>557</v>
      </c>
      <c r="F672" s="80"/>
      <c r="G672" s="81">
        <v>9300</v>
      </c>
      <c r="H672" s="81">
        <v>9300</v>
      </c>
      <c r="I672" s="233">
        <v>100</v>
      </c>
    </row>
    <row r="673" spans="1:9" ht="27" x14ac:dyDescent="0.25">
      <c r="A673" s="232" t="s">
        <v>40</v>
      </c>
      <c r="B673" s="80"/>
      <c r="C673" s="80" t="s">
        <v>309</v>
      </c>
      <c r="D673" s="80" t="s">
        <v>33</v>
      </c>
      <c r="E673" s="80" t="s">
        <v>557</v>
      </c>
      <c r="F673" s="80" t="s">
        <v>41</v>
      </c>
      <c r="G673" s="81">
        <v>9300</v>
      </c>
      <c r="H673" s="81">
        <v>9300</v>
      </c>
      <c r="I673" s="233">
        <v>100</v>
      </c>
    </row>
    <row r="674" spans="1:9" ht="27" x14ac:dyDescent="0.25">
      <c r="A674" s="232" t="s">
        <v>42</v>
      </c>
      <c r="B674" s="80"/>
      <c r="C674" s="80" t="s">
        <v>309</v>
      </c>
      <c r="D674" s="80" t="s">
        <v>33</v>
      </c>
      <c r="E674" s="80" t="s">
        <v>557</v>
      </c>
      <c r="F674" s="80" t="s">
        <v>43</v>
      </c>
      <c r="G674" s="81">
        <v>9300</v>
      </c>
      <c r="H674" s="81">
        <v>9300</v>
      </c>
      <c r="I674" s="233">
        <v>100</v>
      </c>
    </row>
    <row r="675" spans="1:9" x14ac:dyDescent="0.25">
      <c r="A675" s="232" t="s">
        <v>558</v>
      </c>
      <c r="B675" s="80"/>
      <c r="C675" s="80" t="s">
        <v>309</v>
      </c>
      <c r="D675" s="80" t="s">
        <v>33</v>
      </c>
      <c r="E675" s="80" t="s">
        <v>559</v>
      </c>
      <c r="F675" s="80"/>
      <c r="G675" s="81">
        <v>682609.9</v>
      </c>
      <c r="H675" s="81">
        <v>676821</v>
      </c>
      <c r="I675" s="233">
        <v>99.2</v>
      </c>
    </row>
    <row r="676" spans="1:9" ht="27" x14ac:dyDescent="0.25">
      <c r="A676" s="232" t="s">
        <v>560</v>
      </c>
      <c r="B676" s="80"/>
      <c r="C676" s="80" t="s">
        <v>309</v>
      </c>
      <c r="D676" s="80" t="s">
        <v>33</v>
      </c>
      <c r="E676" s="80" t="s">
        <v>561</v>
      </c>
      <c r="F676" s="80"/>
      <c r="G676" s="81">
        <v>682609.9</v>
      </c>
      <c r="H676" s="81">
        <v>676821</v>
      </c>
      <c r="I676" s="233">
        <v>99.2</v>
      </c>
    </row>
    <row r="677" spans="1:9" ht="27" x14ac:dyDescent="0.25">
      <c r="A677" s="232" t="s">
        <v>562</v>
      </c>
      <c r="B677" s="80"/>
      <c r="C677" s="80" t="s">
        <v>309</v>
      </c>
      <c r="D677" s="80" t="s">
        <v>33</v>
      </c>
      <c r="E677" s="80" t="s">
        <v>563</v>
      </c>
      <c r="F677" s="80"/>
      <c r="G677" s="81">
        <v>68718.3</v>
      </c>
      <c r="H677" s="81">
        <v>65947.899999999994</v>
      </c>
      <c r="I677" s="233">
        <v>96</v>
      </c>
    </row>
    <row r="678" spans="1:9" ht="27" x14ac:dyDescent="0.25">
      <c r="A678" s="232" t="s">
        <v>40</v>
      </c>
      <c r="B678" s="80"/>
      <c r="C678" s="80" t="s">
        <v>309</v>
      </c>
      <c r="D678" s="80" t="s">
        <v>33</v>
      </c>
      <c r="E678" s="80" t="s">
        <v>563</v>
      </c>
      <c r="F678" s="80" t="s">
        <v>41</v>
      </c>
      <c r="G678" s="81">
        <v>10996.7</v>
      </c>
      <c r="H678" s="81">
        <v>10996.7</v>
      </c>
      <c r="I678" s="233">
        <v>100</v>
      </c>
    </row>
    <row r="679" spans="1:9" ht="27" x14ac:dyDescent="0.25">
      <c r="A679" s="232" t="s">
        <v>42</v>
      </c>
      <c r="B679" s="80"/>
      <c r="C679" s="80" t="s">
        <v>309</v>
      </c>
      <c r="D679" s="80" t="s">
        <v>33</v>
      </c>
      <c r="E679" s="80" t="s">
        <v>563</v>
      </c>
      <c r="F679" s="80" t="s">
        <v>43</v>
      </c>
      <c r="G679" s="81">
        <v>10996.7</v>
      </c>
      <c r="H679" s="81">
        <v>10996.7</v>
      </c>
      <c r="I679" s="233">
        <v>100</v>
      </c>
    </row>
    <row r="680" spans="1:9" ht="27" x14ac:dyDescent="0.25">
      <c r="A680" s="232" t="s">
        <v>148</v>
      </c>
      <c r="B680" s="80"/>
      <c r="C680" s="80" t="s">
        <v>309</v>
      </c>
      <c r="D680" s="80" t="s">
        <v>33</v>
      </c>
      <c r="E680" s="80" t="s">
        <v>563</v>
      </c>
      <c r="F680" s="80" t="s">
        <v>149</v>
      </c>
      <c r="G680" s="81">
        <v>57721.599999999999</v>
      </c>
      <c r="H680" s="81">
        <v>54951.199999999997</v>
      </c>
      <c r="I680" s="233">
        <v>95.2</v>
      </c>
    </row>
    <row r="681" spans="1:9" x14ac:dyDescent="0.25">
      <c r="A681" s="232" t="s">
        <v>150</v>
      </c>
      <c r="B681" s="80"/>
      <c r="C681" s="80" t="s">
        <v>309</v>
      </c>
      <c r="D681" s="80" t="s">
        <v>33</v>
      </c>
      <c r="E681" s="80" t="s">
        <v>563</v>
      </c>
      <c r="F681" s="80" t="s">
        <v>151</v>
      </c>
      <c r="G681" s="81">
        <v>57721.599999999999</v>
      </c>
      <c r="H681" s="81">
        <v>54951.199999999997</v>
      </c>
      <c r="I681" s="233">
        <v>95.2</v>
      </c>
    </row>
    <row r="682" spans="1:9" ht="27" x14ac:dyDescent="0.25">
      <c r="A682" s="232" t="s">
        <v>564</v>
      </c>
      <c r="B682" s="80"/>
      <c r="C682" s="80" t="s">
        <v>309</v>
      </c>
      <c r="D682" s="80" t="s">
        <v>33</v>
      </c>
      <c r="E682" s="80" t="s">
        <v>565</v>
      </c>
      <c r="F682" s="80"/>
      <c r="G682" s="81">
        <v>19285.599999999999</v>
      </c>
      <c r="H682" s="81">
        <v>18441.099999999999</v>
      </c>
      <c r="I682" s="233">
        <v>95.6</v>
      </c>
    </row>
    <row r="683" spans="1:9" ht="27" x14ac:dyDescent="0.25">
      <c r="A683" s="232" t="s">
        <v>40</v>
      </c>
      <c r="B683" s="80"/>
      <c r="C683" s="80" t="s">
        <v>309</v>
      </c>
      <c r="D683" s="80" t="s">
        <v>33</v>
      </c>
      <c r="E683" s="80" t="s">
        <v>565</v>
      </c>
      <c r="F683" s="80" t="s">
        <v>41</v>
      </c>
      <c r="G683" s="81">
        <v>19285.599999999999</v>
      </c>
      <c r="H683" s="81">
        <v>18441.099999999999</v>
      </c>
      <c r="I683" s="233">
        <v>95.6</v>
      </c>
    </row>
    <row r="684" spans="1:9" ht="27" x14ac:dyDescent="0.25">
      <c r="A684" s="232" t="s">
        <v>42</v>
      </c>
      <c r="B684" s="80"/>
      <c r="C684" s="80" t="s">
        <v>309</v>
      </c>
      <c r="D684" s="80" t="s">
        <v>33</v>
      </c>
      <c r="E684" s="80" t="s">
        <v>565</v>
      </c>
      <c r="F684" s="80" t="s">
        <v>43</v>
      </c>
      <c r="G684" s="81">
        <v>19285.599999999999</v>
      </c>
      <c r="H684" s="81">
        <v>18441.099999999999</v>
      </c>
      <c r="I684" s="233">
        <v>95.6</v>
      </c>
    </row>
    <row r="685" spans="1:9" ht="27" x14ac:dyDescent="0.25">
      <c r="A685" s="232" t="s">
        <v>566</v>
      </c>
      <c r="B685" s="80"/>
      <c r="C685" s="80" t="s">
        <v>309</v>
      </c>
      <c r="D685" s="80" t="s">
        <v>33</v>
      </c>
      <c r="E685" s="80" t="s">
        <v>567</v>
      </c>
      <c r="F685" s="80"/>
      <c r="G685" s="81">
        <v>22417.9</v>
      </c>
      <c r="H685" s="81">
        <v>22051.599999999999</v>
      </c>
      <c r="I685" s="233">
        <v>98.4</v>
      </c>
    </row>
    <row r="686" spans="1:9" ht="27" x14ac:dyDescent="0.25">
      <c r="A686" s="232" t="s">
        <v>40</v>
      </c>
      <c r="B686" s="80"/>
      <c r="C686" s="80" t="s">
        <v>309</v>
      </c>
      <c r="D686" s="80" t="s">
        <v>33</v>
      </c>
      <c r="E686" s="80" t="s">
        <v>567</v>
      </c>
      <c r="F686" s="80" t="s">
        <v>41</v>
      </c>
      <c r="G686" s="81">
        <v>22417.9</v>
      </c>
      <c r="H686" s="81">
        <v>22051.599999999999</v>
      </c>
      <c r="I686" s="233">
        <v>98.4</v>
      </c>
    </row>
    <row r="687" spans="1:9" ht="27" x14ac:dyDescent="0.25">
      <c r="A687" s="232" t="s">
        <v>42</v>
      </c>
      <c r="B687" s="80"/>
      <c r="C687" s="80" t="s">
        <v>309</v>
      </c>
      <c r="D687" s="80" t="s">
        <v>33</v>
      </c>
      <c r="E687" s="80" t="s">
        <v>567</v>
      </c>
      <c r="F687" s="80" t="s">
        <v>43</v>
      </c>
      <c r="G687" s="81">
        <v>22417.9</v>
      </c>
      <c r="H687" s="81">
        <v>22051.599999999999</v>
      </c>
      <c r="I687" s="233">
        <v>98.4</v>
      </c>
    </row>
    <row r="688" spans="1:9" ht="27" x14ac:dyDescent="0.25">
      <c r="A688" s="232" t="s">
        <v>568</v>
      </c>
      <c r="B688" s="80"/>
      <c r="C688" s="80" t="s">
        <v>309</v>
      </c>
      <c r="D688" s="80" t="s">
        <v>33</v>
      </c>
      <c r="E688" s="80" t="s">
        <v>569</v>
      </c>
      <c r="F688" s="80"/>
      <c r="G688" s="81">
        <v>2629.4</v>
      </c>
      <c r="H688" s="81">
        <v>2629.4</v>
      </c>
      <c r="I688" s="233">
        <v>100</v>
      </c>
    </row>
    <row r="689" spans="1:9" ht="27" x14ac:dyDescent="0.25">
      <c r="A689" s="232" t="s">
        <v>148</v>
      </c>
      <c r="B689" s="80"/>
      <c r="C689" s="80" t="s">
        <v>309</v>
      </c>
      <c r="D689" s="80" t="s">
        <v>33</v>
      </c>
      <c r="E689" s="80" t="s">
        <v>569</v>
      </c>
      <c r="F689" s="80" t="s">
        <v>149</v>
      </c>
      <c r="G689" s="81">
        <v>2629.4</v>
      </c>
      <c r="H689" s="81">
        <v>2629.4</v>
      </c>
      <c r="I689" s="233">
        <v>100</v>
      </c>
    </row>
    <row r="690" spans="1:9" x14ac:dyDescent="0.25">
      <c r="A690" s="232" t="s">
        <v>150</v>
      </c>
      <c r="B690" s="80"/>
      <c r="C690" s="80" t="s">
        <v>309</v>
      </c>
      <c r="D690" s="80" t="s">
        <v>33</v>
      </c>
      <c r="E690" s="80" t="s">
        <v>569</v>
      </c>
      <c r="F690" s="80" t="s">
        <v>151</v>
      </c>
      <c r="G690" s="81">
        <v>2629.4</v>
      </c>
      <c r="H690" s="81">
        <v>2629.4</v>
      </c>
      <c r="I690" s="233">
        <v>100</v>
      </c>
    </row>
    <row r="691" spans="1:9" ht="27" x14ac:dyDescent="0.25">
      <c r="A691" s="232" t="s">
        <v>570</v>
      </c>
      <c r="B691" s="80"/>
      <c r="C691" s="80" t="s">
        <v>309</v>
      </c>
      <c r="D691" s="80" t="s">
        <v>33</v>
      </c>
      <c r="E691" s="80" t="s">
        <v>571</v>
      </c>
      <c r="F691" s="80"/>
      <c r="G691" s="81">
        <v>2831</v>
      </c>
      <c r="H691" s="81">
        <v>2068.6999999999998</v>
      </c>
      <c r="I691" s="233">
        <v>73.099999999999994</v>
      </c>
    </row>
    <row r="692" spans="1:9" ht="27" x14ac:dyDescent="0.25">
      <c r="A692" s="232" t="s">
        <v>148</v>
      </c>
      <c r="B692" s="80"/>
      <c r="C692" s="80" t="s">
        <v>309</v>
      </c>
      <c r="D692" s="80" t="s">
        <v>33</v>
      </c>
      <c r="E692" s="80" t="s">
        <v>571</v>
      </c>
      <c r="F692" s="80" t="s">
        <v>149</v>
      </c>
      <c r="G692" s="81">
        <v>2831</v>
      </c>
      <c r="H692" s="81">
        <v>2068.6999999999998</v>
      </c>
      <c r="I692" s="233">
        <v>73.099999999999994</v>
      </c>
    </row>
    <row r="693" spans="1:9" x14ac:dyDescent="0.25">
      <c r="A693" s="232" t="s">
        <v>150</v>
      </c>
      <c r="B693" s="80"/>
      <c r="C693" s="80" t="s">
        <v>309</v>
      </c>
      <c r="D693" s="80" t="s">
        <v>33</v>
      </c>
      <c r="E693" s="80" t="s">
        <v>571</v>
      </c>
      <c r="F693" s="80" t="s">
        <v>151</v>
      </c>
      <c r="G693" s="81">
        <v>2831</v>
      </c>
      <c r="H693" s="81">
        <v>2068.6999999999998</v>
      </c>
      <c r="I693" s="233">
        <v>73.099999999999994</v>
      </c>
    </row>
    <row r="694" spans="1:9" ht="27" x14ac:dyDescent="0.25">
      <c r="A694" s="232" t="s">
        <v>572</v>
      </c>
      <c r="B694" s="80"/>
      <c r="C694" s="80" t="s">
        <v>309</v>
      </c>
      <c r="D694" s="80" t="s">
        <v>33</v>
      </c>
      <c r="E694" s="80" t="s">
        <v>573</v>
      </c>
      <c r="F694" s="80"/>
      <c r="G694" s="81">
        <v>260814.2</v>
      </c>
      <c r="H694" s="81">
        <v>260116.3</v>
      </c>
      <c r="I694" s="233">
        <v>99.7</v>
      </c>
    </row>
    <row r="695" spans="1:9" ht="27" x14ac:dyDescent="0.25">
      <c r="A695" s="232" t="s">
        <v>40</v>
      </c>
      <c r="B695" s="80"/>
      <c r="C695" s="80" t="s">
        <v>309</v>
      </c>
      <c r="D695" s="80" t="s">
        <v>33</v>
      </c>
      <c r="E695" s="80" t="s">
        <v>573</v>
      </c>
      <c r="F695" s="80" t="s">
        <v>41</v>
      </c>
      <c r="G695" s="81">
        <v>260814.2</v>
      </c>
      <c r="H695" s="81">
        <v>260116.3</v>
      </c>
      <c r="I695" s="233">
        <v>99.7</v>
      </c>
    </row>
    <row r="696" spans="1:9" ht="27" x14ac:dyDescent="0.25">
      <c r="A696" s="232" t="s">
        <v>42</v>
      </c>
      <c r="B696" s="80"/>
      <c r="C696" s="80" t="s">
        <v>309</v>
      </c>
      <c r="D696" s="80" t="s">
        <v>33</v>
      </c>
      <c r="E696" s="80" t="s">
        <v>573</v>
      </c>
      <c r="F696" s="80" t="s">
        <v>43</v>
      </c>
      <c r="G696" s="81">
        <v>260814.2</v>
      </c>
      <c r="H696" s="81">
        <v>260116.3</v>
      </c>
      <c r="I696" s="233">
        <v>99.7</v>
      </c>
    </row>
    <row r="697" spans="1:9" ht="27" x14ac:dyDescent="0.25">
      <c r="A697" s="232" t="s">
        <v>574</v>
      </c>
      <c r="B697" s="80"/>
      <c r="C697" s="80" t="s">
        <v>309</v>
      </c>
      <c r="D697" s="80" t="s">
        <v>33</v>
      </c>
      <c r="E697" s="80" t="s">
        <v>575</v>
      </c>
      <c r="F697" s="80"/>
      <c r="G697" s="81">
        <v>21323.200000000001</v>
      </c>
      <c r="H697" s="81">
        <v>21081.3</v>
      </c>
      <c r="I697" s="233">
        <v>98.9</v>
      </c>
    </row>
    <row r="698" spans="1:9" ht="27" x14ac:dyDescent="0.25">
      <c r="A698" s="232" t="s">
        <v>40</v>
      </c>
      <c r="B698" s="80"/>
      <c r="C698" s="80" t="s">
        <v>309</v>
      </c>
      <c r="D698" s="80" t="s">
        <v>33</v>
      </c>
      <c r="E698" s="80" t="s">
        <v>575</v>
      </c>
      <c r="F698" s="80" t="s">
        <v>41</v>
      </c>
      <c r="G698" s="81">
        <v>20538.3</v>
      </c>
      <c r="H698" s="81">
        <v>20296.400000000001</v>
      </c>
      <c r="I698" s="233">
        <v>98.8</v>
      </c>
    </row>
    <row r="699" spans="1:9" ht="27" x14ac:dyDescent="0.25">
      <c r="A699" s="232" t="s">
        <v>42</v>
      </c>
      <c r="B699" s="80"/>
      <c r="C699" s="80" t="s">
        <v>309</v>
      </c>
      <c r="D699" s="80" t="s">
        <v>33</v>
      </c>
      <c r="E699" s="80" t="s">
        <v>575</v>
      </c>
      <c r="F699" s="80" t="s">
        <v>43</v>
      </c>
      <c r="G699" s="81">
        <v>20538.3</v>
      </c>
      <c r="H699" s="81">
        <v>20296.400000000001</v>
      </c>
      <c r="I699" s="233">
        <v>98.8</v>
      </c>
    </row>
    <row r="700" spans="1:9" ht="27" x14ac:dyDescent="0.25">
      <c r="A700" s="232" t="s">
        <v>499</v>
      </c>
      <c r="B700" s="80"/>
      <c r="C700" s="80" t="s">
        <v>309</v>
      </c>
      <c r="D700" s="80" t="s">
        <v>33</v>
      </c>
      <c r="E700" s="80" t="s">
        <v>575</v>
      </c>
      <c r="F700" s="80" t="s">
        <v>500</v>
      </c>
      <c r="G700" s="81">
        <v>784.9</v>
      </c>
      <c r="H700" s="81">
        <v>784.9</v>
      </c>
      <c r="I700" s="233">
        <v>100</v>
      </c>
    </row>
    <row r="701" spans="1:9" x14ac:dyDescent="0.25">
      <c r="A701" s="232" t="s">
        <v>501</v>
      </c>
      <c r="B701" s="80"/>
      <c r="C701" s="80" t="s">
        <v>309</v>
      </c>
      <c r="D701" s="80" t="s">
        <v>33</v>
      </c>
      <c r="E701" s="80" t="s">
        <v>575</v>
      </c>
      <c r="F701" s="80" t="s">
        <v>502</v>
      </c>
      <c r="G701" s="81">
        <v>784.9</v>
      </c>
      <c r="H701" s="81">
        <v>784.9</v>
      </c>
      <c r="I701" s="233">
        <v>100</v>
      </c>
    </row>
    <row r="702" spans="1:9" ht="40.5" x14ac:dyDescent="0.25">
      <c r="A702" s="232" t="s">
        <v>576</v>
      </c>
      <c r="B702" s="80"/>
      <c r="C702" s="80" t="s">
        <v>309</v>
      </c>
      <c r="D702" s="80" t="s">
        <v>33</v>
      </c>
      <c r="E702" s="80" t="s">
        <v>577</v>
      </c>
      <c r="F702" s="80"/>
      <c r="G702" s="81">
        <v>10453.299999999999</v>
      </c>
      <c r="H702" s="81">
        <v>10453.299999999999</v>
      </c>
      <c r="I702" s="233">
        <v>100</v>
      </c>
    </row>
    <row r="703" spans="1:9" ht="27" x14ac:dyDescent="0.25">
      <c r="A703" s="232" t="s">
        <v>40</v>
      </c>
      <c r="B703" s="80"/>
      <c r="C703" s="80" t="s">
        <v>309</v>
      </c>
      <c r="D703" s="80" t="s">
        <v>33</v>
      </c>
      <c r="E703" s="80" t="s">
        <v>577</v>
      </c>
      <c r="F703" s="80" t="s">
        <v>41</v>
      </c>
      <c r="G703" s="81">
        <v>10453.299999999999</v>
      </c>
      <c r="H703" s="81">
        <v>10453.299999999999</v>
      </c>
      <c r="I703" s="233">
        <v>100</v>
      </c>
    </row>
    <row r="704" spans="1:9" ht="27" x14ac:dyDescent="0.25">
      <c r="A704" s="232" t="s">
        <v>42</v>
      </c>
      <c r="B704" s="80"/>
      <c r="C704" s="80" t="s">
        <v>309</v>
      </c>
      <c r="D704" s="80" t="s">
        <v>33</v>
      </c>
      <c r="E704" s="80" t="s">
        <v>577</v>
      </c>
      <c r="F704" s="80" t="s">
        <v>43</v>
      </c>
      <c r="G704" s="81">
        <v>10453.299999999999</v>
      </c>
      <c r="H704" s="81">
        <v>10453.299999999999</v>
      </c>
      <c r="I704" s="233">
        <v>100</v>
      </c>
    </row>
    <row r="705" spans="1:9" ht="40.5" x14ac:dyDescent="0.25">
      <c r="A705" s="232" t="s">
        <v>578</v>
      </c>
      <c r="B705" s="80"/>
      <c r="C705" s="80" t="s">
        <v>309</v>
      </c>
      <c r="D705" s="80" t="s">
        <v>33</v>
      </c>
      <c r="E705" s="80" t="s">
        <v>579</v>
      </c>
      <c r="F705" s="80"/>
      <c r="G705" s="81">
        <v>332.7</v>
      </c>
      <c r="H705" s="81">
        <v>332.7</v>
      </c>
      <c r="I705" s="233">
        <v>100</v>
      </c>
    </row>
    <row r="706" spans="1:9" ht="27" x14ac:dyDescent="0.25">
      <c r="A706" s="232" t="s">
        <v>40</v>
      </c>
      <c r="B706" s="80"/>
      <c r="C706" s="80" t="s">
        <v>309</v>
      </c>
      <c r="D706" s="80" t="s">
        <v>33</v>
      </c>
      <c r="E706" s="80" t="s">
        <v>579</v>
      </c>
      <c r="F706" s="80" t="s">
        <v>41</v>
      </c>
      <c r="G706" s="81">
        <v>23.8</v>
      </c>
      <c r="H706" s="81">
        <v>23.8</v>
      </c>
      <c r="I706" s="233">
        <v>100</v>
      </c>
    </row>
    <row r="707" spans="1:9" ht="27" x14ac:dyDescent="0.25">
      <c r="A707" s="232" t="s">
        <v>42</v>
      </c>
      <c r="B707" s="80"/>
      <c r="C707" s="80" t="s">
        <v>309</v>
      </c>
      <c r="D707" s="80" t="s">
        <v>33</v>
      </c>
      <c r="E707" s="80" t="s">
        <v>579</v>
      </c>
      <c r="F707" s="80" t="s">
        <v>43</v>
      </c>
      <c r="G707" s="81">
        <v>23.8</v>
      </c>
      <c r="H707" s="81">
        <v>23.8</v>
      </c>
      <c r="I707" s="233">
        <v>100</v>
      </c>
    </row>
    <row r="708" spans="1:9" ht="27" x14ac:dyDescent="0.25">
      <c r="A708" s="232" t="s">
        <v>148</v>
      </c>
      <c r="B708" s="80"/>
      <c r="C708" s="80" t="s">
        <v>309</v>
      </c>
      <c r="D708" s="80" t="s">
        <v>33</v>
      </c>
      <c r="E708" s="80" t="s">
        <v>579</v>
      </c>
      <c r="F708" s="80" t="s">
        <v>149</v>
      </c>
      <c r="G708" s="81">
        <v>308.89999999999998</v>
      </c>
      <c r="H708" s="81">
        <v>308.89999999999998</v>
      </c>
      <c r="I708" s="233">
        <v>100</v>
      </c>
    </row>
    <row r="709" spans="1:9" x14ac:dyDescent="0.25">
      <c r="A709" s="232" t="s">
        <v>150</v>
      </c>
      <c r="B709" s="80"/>
      <c r="C709" s="80" t="s">
        <v>309</v>
      </c>
      <c r="D709" s="80" t="s">
        <v>33</v>
      </c>
      <c r="E709" s="80" t="s">
        <v>579</v>
      </c>
      <c r="F709" s="80" t="s">
        <v>151</v>
      </c>
      <c r="G709" s="81">
        <v>308.89999999999998</v>
      </c>
      <c r="H709" s="81">
        <v>308.89999999999998</v>
      </c>
      <c r="I709" s="233">
        <v>100</v>
      </c>
    </row>
    <row r="710" spans="1:9" ht="40.5" x14ac:dyDescent="0.25">
      <c r="A710" s="232" t="s">
        <v>580</v>
      </c>
      <c r="B710" s="80"/>
      <c r="C710" s="80" t="s">
        <v>309</v>
      </c>
      <c r="D710" s="80" t="s">
        <v>33</v>
      </c>
      <c r="E710" s="80" t="s">
        <v>581</v>
      </c>
      <c r="F710" s="80"/>
      <c r="G710" s="81">
        <v>327.5</v>
      </c>
      <c r="H710" s="81">
        <v>327.5</v>
      </c>
      <c r="I710" s="233">
        <v>100</v>
      </c>
    </row>
    <row r="711" spans="1:9" ht="54" x14ac:dyDescent="0.25">
      <c r="A711" s="232" t="s">
        <v>24</v>
      </c>
      <c r="B711" s="80"/>
      <c r="C711" s="80" t="s">
        <v>309</v>
      </c>
      <c r="D711" s="80" t="s">
        <v>33</v>
      </c>
      <c r="E711" s="80" t="s">
        <v>581</v>
      </c>
      <c r="F711" s="80" t="s">
        <v>25</v>
      </c>
      <c r="G711" s="81">
        <v>295.8</v>
      </c>
      <c r="H711" s="81">
        <v>295.8</v>
      </c>
      <c r="I711" s="233">
        <v>100</v>
      </c>
    </row>
    <row r="712" spans="1:9" x14ac:dyDescent="0.25">
      <c r="A712" s="232" t="s">
        <v>142</v>
      </c>
      <c r="B712" s="80"/>
      <c r="C712" s="80" t="s">
        <v>309</v>
      </c>
      <c r="D712" s="80" t="s">
        <v>33</v>
      </c>
      <c r="E712" s="80" t="s">
        <v>581</v>
      </c>
      <c r="F712" s="80" t="s">
        <v>143</v>
      </c>
      <c r="G712" s="81">
        <v>295.8</v>
      </c>
      <c r="H712" s="81">
        <v>295.8</v>
      </c>
      <c r="I712" s="233">
        <v>100</v>
      </c>
    </row>
    <row r="713" spans="1:9" ht="27" x14ac:dyDescent="0.25">
      <c r="A713" s="232" t="s">
        <v>40</v>
      </c>
      <c r="B713" s="80"/>
      <c r="C713" s="80" t="s">
        <v>309</v>
      </c>
      <c r="D713" s="80" t="s">
        <v>33</v>
      </c>
      <c r="E713" s="80" t="s">
        <v>581</v>
      </c>
      <c r="F713" s="80" t="s">
        <v>41</v>
      </c>
      <c r="G713" s="81">
        <v>31.7</v>
      </c>
      <c r="H713" s="81">
        <v>31.7</v>
      </c>
      <c r="I713" s="233">
        <v>100</v>
      </c>
    </row>
    <row r="714" spans="1:9" ht="27" x14ac:dyDescent="0.25">
      <c r="A714" s="232" t="s">
        <v>42</v>
      </c>
      <c r="B714" s="80"/>
      <c r="C714" s="80" t="s">
        <v>309</v>
      </c>
      <c r="D714" s="80" t="s">
        <v>33</v>
      </c>
      <c r="E714" s="80" t="s">
        <v>581</v>
      </c>
      <c r="F714" s="80" t="s">
        <v>43</v>
      </c>
      <c r="G714" s="81">
        <v>31.7</v>
      </c>
      <c r="H714" s="81">
        <v>31.7</v>
      </c>
      <c r="I714" s="233">
        <v>100</v>
      </c>
    </row>
    <row r="715" spans="1:9" ht="40.5" x14ac:dyDescent="0.25">
      <c r="A715" s="232" t="s">
        <v>582</v>
      </c>
      <c r="B715" s="80"/>
      <c r="C715" s="80" t="s">
        <v>309</v>
      </c>
      <c r="D715" s="80" t="s">
        <v>33</v>
      </c>
      <c r="E715" s="80" t="s">
        <v>583</v>
      </c>
      <c r="F715" s="80"/>
      <c r="G715" s="81">
        <v>173</v>
      </c>
      <c r="H715" s="81">
        <v>173</v>
      </c>
      <c r="I715" s="233">
        <v>100</v>
      </c>
    </row>
    <row r="716" spans="1:9" ht="54" x14ac:dyDescent="0.25">
      <c r="A716" s="232" t="s">
        <v>24</v>
      </c>
      <c r="B716" s="80"/>
      <c r="C716" s="80" t="s">
        <v>309</v>
      </c>
      <c r="D716" s="80" t="s">
        <v>33</v>
      </c>
      <c r="E716" s="80" t="s">
        <v>583</v>
      </c>
      <c r="F716" s="80" t="s">
        <v>25</v>
      </c>
      <c r="G716" s="81">
        <v>117.2</v>
      </c>
      <c r="H716" s="81">
        <v>117.2</v>
      </c>
      <c r="I716" s="233">
        <v>100</v>
      </c>
    </row>
    <row r="717" spans="1:9" x14ac:dyDescent="0.25">
      <c r="A717" s="232" t="s">
        <v>142</v>
      </c>
      <c r="B717" s="80"/>
      <c r="C717" s="80" t="s">
        <v>309</v>
      </c>
      <c r="D717" s="80" t="s">
        <v>33</v>
      </c>
      <c r="E717" s="80" t="s">
        <v>583</v>
      </c>
      <c r="F717" s="80" t="s">
        <v>143</v>
      </c>
      <c r="G717" s="81">
        <v>117.2</v>
      </c>
      <c r="H717" s="81">
        <v>117.2</v>
      </c>
      <c r="I717" s="233">
        <v>100</v>
      </c>
    </row>
    <row r="718" spans="1:9" ht="27" x14ac:dyDescent="0.25">
      <c r="A718" s="232" t="s">
        <v>40</v>
      </c>
      <c r="B718" s="80"/>
      <c r="C718" s="80" t="s">
        <v>309</v>
      </c>
      <c r="D718" s="80" t="s">
        <v>33</v>
      </c>
      <c r="E718" s="80" t="s">
        <v>583</v>
      </c>
      <c r="F718" s="80" t="s">
        <v>41</v>
      </c>
      <c r="G718" s="81">
        <v>55.8</v>
      </c>
      <c r="H718" s="81">
        <v>55.8</v>
      </c>
      <c r="I718" s="233">
        <v>100</v>
      </c>
    </row>
    <row r="719" spans="1:9" ht="27" x14ac:dyDescent="0.25">
      <c r="A719" s="232" t="s">
        <v>42</v>
      </c>
      <c r="B719" s="80"/>
      <c r="C719" s="80" t="s">
        <v>309</v>
      </c>
      <c r="D719" s="80" t="s">
        <v>33</v>
      </c>
      <c r="E719" s="80" t="s">
        <v>583</v>
      </c>
      <c r="F719" s="80" t="s">
        <v>43</v>
      </c>
      <c r="G719" s="81">
        <v>55.8</v>
      </c>
      <c r="H719" s="81">
        <v>55.8</v>
      </c>
      <c r="I719" s="233">
        <v>100</v>
      </c>
    </row>
    <row r="720" spans="1:9" ht="40.5" x14ac:dyDescent="0.25">
      <c r="A720" s="232" t="s">
        <v>584</v>
      </c>
      <c r="B720" s="80"/>
      <c r="C720" s="80" t="s">
        <v>309</v>
      </c>
      <c r="D720" s="80" t="s">
        <v>33</v>
      </c>
      <c r="E720" s="80" t="s">
        <v>585</v>
      </c>
      <c r="F720" s="80"/>
      <c r="G720" s="81">
        <v>18388.400000000001</v>
      </c>
      <c r="H720" s="81">
        <v>18388.400000000001</v>
      </c>
      <c r="I720" s="233">
        <v>100</v>
      </c>
    </row>
    <row r="721" spans="1:9" ht="27" x14ac:dyDescent="0.25">
      <c r="A721" s="232" t="s">
        <v>148</v>
      </c>
      <c r="B721" s="80"/>
      <c r="C721" s="80" t="s">
        <v>309</v>
      </c>
      <c r="D721" s="80" t="s">
        <v>33</v>
      </c>
      <c r="E721" s="80" t="s">
        <v>585</v>
      </c>
      <c r="F721" s="80" t="s">
        <v>149</v>
      </c>
      <c r="G721" s="81">
        <v>18388.400000000001</v>
      </c>
      <c r="H721" s="81">
        <v>18388.400000000001</v>
      </c>
      <c r="I721" s="233">
        <v>100</v>
      </c>
    </row>
    <row r="722" spans="1:9" x14ac:dyDescent="0.25">
      <c r="A722" s="232" t="s">
        <v>150</v>
      </c>
      <c r="B722" s="80"/>
      <c r="C722" s="80" t="s">
        <v>309</v>
      </c>
      <c r="D722" s="80" t="s">
        <v>33</v>
      </c>
      <c r="E722" s="80" t="s">
        <v>585</v>
      </c>
      <c r="F722" s="80" t="s">
        <v>151</v>
      </c>
      <c r="G722" s="81">
        <v>18388.400000000001</v>
      </c>
      <c r="H722" s="81">
        <v>18388.400000000001</v>
      </c>
      <c r="I722" s="233">
        <v>100</v>
      </c>
    </row>
    <row r="723" spans="1:9" ht="40.5" x14ac:dyDescent="0.25">
      <c r="A723" s="232" t="s">
        <v>586</v>
      </c>
      <c r="B723" s="80"/>
      <c r="C723" s="80" t="s">
        <v>309</v>
      </c>
      <c r="D723" s="80" t="s">
        <v>33</v>
      </c>
      <c r="E723" s="80" t="s">
        <v>587</v>
      </c>
      <c r="F723" s="80"/>
      <c r="G723" s="81">
        <v>41045.1</v>
      </c>
      <c r="H723" s="81">
        <v>41045.1</v>
      </c>
      <c r="I723" s="233">
        <v>100</v>
      </c>
    </row>
    <row r="724" spans="1:9" ht="27" x14ac:dyDescent="0.25">
      <c r="A724" s="232" t="s">
        <v>148</v>
      </c>
      <c r="B724" s="80"/>
      <c r="C724" s="80" t="s">
        <v>309</v>
      </c>
      <c r="D724" s="80" t="s">
        <v>33</v>
      </c>
      <c r="E724" s="80" t="s">
        <v>587</v>
      </c>
      <c r="F724" s="80" t="s">
        <v>149</v>
      </c>
      <c r="G724" s="81">
        <v>41045.1</v>
      </c>
      <c r="H724" s="81">
        <v>41045.1</v>
      </c>
      <c r="I724" s="233">
        <v>100</v>
      </c>
    </row>
    <row r="725" spans="1:9" x14ac:dyDescent="0.25">
      <c r="A725" s="232" t="s">
        <v>150</v>
      </c>
      <c r="B725" s="80"/>
      <c r="C725" s="80" t="s">
        <v>309</v>
      </c>
      <c r="D725" s="80" t="s">
        <v>33</v>
      </c>
      <c r="E725" s="80" t="s">
        <v>587</v>
      </c>
      <c r="F725" s="80" t="s">
        <v>151</v>
      </c>
      <c r="G725" s="81">
        <v>41045.1</v>
      </c>
      <c r="H725" s="81">
        <v>41045.1</v>
      </c>
      <c r="I725" s="233">
        <v>100</v>
      </c>
    </row>
    <row r="726" spans="1:9" ht="40.5" x14ac:dyDescent="0.25">
      <c r="A726" s="232" t="s">
        <v>578</v>
      </c>
      <c r="B726" s="80"/>
      <c r="C726" s="80" t="s">
        <v>309</v>
      </c>
      <c r="D726" s="80" t="s">
        <v>33</v>
      </c>
      <c r="E726" s="80" t="s">
        <v>588</v>
      </c>
      <c r="F726" s="80"/>
      <c r="G726" s="81">
        <v>165266.79999999999</v>
      </c>
      <c r="H726" s="81">
        <v>165266.79999999999</v>
      </c>
      <c r="I726" s="233">
        <v>100</v>
      </c>
    </row>
    <row r="727" spans="1:9" ht="54" x14ac:dyDescent="0.25">
      <c r="A727" s="232" t="s">
        <v>24</v>
      </c>
      <c r="B727" s="80"/>
      <c r="C727" s="80" t="s">
        <v>309</v>
      </c>
      <c r="D727" s="80" t="s">
        <v>33</v>
      </c>
      <c r="E727" s="80" t="s">
        <v>588</v>
      </c>
      <c r="F727" s="80" t="s">
        <v>25</v>
      </c>
      <c r="G727" s="81">
        <v>26370</v>
      </c>
      <c r="H727" s="81">
        <v>26370</v>
      </c>
      <c r="I727" s="233">
        <v>100</v>
      </c>
    </row>
    <row r="728" spans="1:9" x14ac:dyDescent="0.25">
      <c r="A728" s="232" t="s">
        <v>142</v>
      </c>
      <c r="B728" s="80"/>
      <c r="C728" s="80" t="s">
        <v>309</v>
      </c>
      <c r="D728" s="80" t="s">
        <v>33</v>
      </c>
      <c r="E728" s="80" t="s">
        <v>588</v>
      </c>
      <c r="F728" s="80" t="s">
        <v>143</v>
      </c>
      <c r="G728" s="81">
        <v>26370</v>
      </c>
      <c r="H728" s="81">
        <v>26370</v>
      </c>
      <c r="I728" s="233">
        <v>100</v>
      </c>
    </row>
    <row r="729" spans="1:9" ht="27" x14ac:dyDescent="0.25">
      <c r="A729" s="232" t="s">
        <v>40</v>
      </c>
      <c r="B729" s="80"/>
      <c r="C729" s="80" t="s">
        <v>309</v>
      </c>
      <c r="D729" s="80" t="s">
        <v>33</v>
      </c>
      <c r="E729" s="80" t="s">
        <v>588</v>
      </c>
      <c r="F729" s="80" t="s">
        <v>41</v>
      </c>
      <c r="G729" s="81">
        <v>2233.6999999999998</v>
      </c>
      <c r="H729" s="81">
        <v>2233.6999999999998</v>
      </c>
      <c r="I729" s="233">
        <v>100</v>
      </c>
    </row>
    <row r="730" spans="1:9" ht="27" x14ac:dyDescent="0.25">
      <c r="A730" s="232" t="s">
        <v>42</v>
      </c>
      <c r="B730" s="80"/>
      <c r="C730" s="80" t="s">
        <v>309</v>
      </c>
      <c r="D730" s="80" t="s">
        <v>33</v>
      </c>
      <c r="E730" s="80" t="s">
        <v>588</v>
      </c>
      <c r="F730" s="80" t="s">
        <v>43</v>
      </c>
      <c r="G730" s="81">
        <v>2233.6999999999998</v>
      </c>
      <c r="H730" s="81">
        <v>2233.6999999999998</v>
      </c>
      <c r="I730" s="233">
        <v>100</v>
      </c>
    </row>
    <row r="731" spans="1:9" ht="27" x14ac:dyDescent="0.25">
      <c r="A731" s="232" t="s">
        <v>148</v>
      </c>
      <c r="B731" s="80"/>
      <c r="C731" s="80" t="s">
        <v>309</v>
      </c>
      <c r="D731" s="80" t="s">
        <v>33</v>
      </c>
      <c r="E731" s="80" t="s">
        <v>588</v>
      </c>
      <c r="F731" s="80" t="s">
        <v>149</v>
      </c>
      <c r="G731" s="81">
        <v>136663.1</v>
      </c>
      <c r="H731" s="81">
        <v>136663.1</v>
      </c>
      <c r="I731" s="233">
        <v>100</v>
      </c>
    </row>
    <row r="732" spans="1:9" x14ac:dyDescent="0.25">
      <c r="A732" s="232" t="s">
        <v>150</v>
      </c>
      <c r="B732" s="80"/>
      <c r="C732" s="80" t="s">
        <v>309</v>
      </c>
      <c r="D732" s="80" t="s">
        <v>33</v>
      </c>
      <c r="E732" s="80" t="s">
        <v>588</v>
      </c>
      <c r="F732" s="80" t="s">
        <v>151</v>
      </c>
      <c r="G732" s="81">
        <v>136663.1</v>
      </c>
      <c r="H732" s="81">
        <v>136663.1</v>
      </c>
      <c r="I732" s="233">
        <v>100</v>
      </c>
    </row>
    <row r="733" spans="1:9" ht="40.5" x14ac:dyDescent="0.25">
      <c r="A733" s="232" t="s">
        <v>580</v>
      </c>
      <c r="B733" s="80"/>
      <c r="C733" s="80" t="s">
        <v>309</v>
      </c>
      <c r="D733" s="80" t="s">
        <v>33</v>
      </c>
      <c r="E733" s="80" t="s">
        <v>589</v>
      </c>
      <c r="F733" s="80"/>
      <c r="G733" s="81">
        <v>22569</v>
      </c>
      <c r="H733" s="81">
        <v>22538.3</v>
      </c>
      <c r="I733" s="233">
        <v>99.9</v>
      </c>
    </row>
    <row r="734" spans="1:9" ht="54" x14ac:dyDescent="0.25">
      <c r="A734" s="232" t="s">
        <v>24</v>
      </c>
      <c r="B734" s="80"/>
      <c r="C734" s="80" t="s">
        <v>309</v>
      </c>
      <c r="D734" s="80" t="s">
        <v>33</v>
      </c>
      <c r="E734" s="80" t="s">
        <v>589</v>
      </c>
      <c r="F734" s="80" t="s">
        <v>25</v>
      </c>
      <c r="G734" s="81">
        <v>18752.8</v>
      </c>
      <c r="H734" s="81">
        <v>18752.8</v>
      </c>
      <c r="I734" s="233">
        <v>100</v>
      </c>
    </row>
    <row r="735" spans="1:9" x14ac:dyDescent="0.25">
      <c r="A735" s="232" t="s">
        <v>142</v>
      </c>
      <c r="B735" s="80"/>
      <c r="C735" s="80" t="s">
        <v>309</v>
      </c>
      <c r="D735" s="80" t="s">
        <v>33</v>
      </c>
      <c r="E735" s="80" t="s">
        <v>589</v>
      </c>
      <c r="F735" s="80" t="s">
        <v>143</v>
      </c>
      <c r="G735" s="81">
        <v>18752.8</v>
      </c>
      <c r="H735" s="81">
        <v>18752.8</v>
      </c>
      <c r="I735" s="233">
        <v>100</v>
      </c>
    </row>
    <row r="736" spans="1:9" ht="27" x14ac:dyDescent="0.25">
      <c r="A736" s="232" t="s">
        <v>40</v>
      </c>
      <c r="B736" s="80"/>
      <c r="C736" s="80" t="s">
        <v>309</v>
      </c>
      <c r="D736" s="80" t="s">
        <v>33</v>
      </c>
      <c r="E736" s="80" t="s">
        <v>589</v>
      </c>
      <c r="F736" s="80" t="s">
        <v>41</v>
      </c>
      <c r="G736" s="81">
        <v>3758.4</v>
      </c>
      <c r="H736" s="81">
        <v>3727.7</v>
      </c>
      <c r="I736" s="233">
        <v>99.2</v>
      </c>
    </row>
    <row r="737" spans="1:9" ht="27" x14ac:dyDescent="0.25">
      <c r="A737" s="232" t="s">
        <v>42</v>
      </c>
      <c r="B737" s="80"/>
      <c r="C737" s="80" t="s">
        <v>309</v>
      </c>
      <c r="D737" s="80" t="s">
        <v>33</v>
      </c>
      <c r="E737" s="80" t="s">
        <v>589</v>
      </c>
      <c r="F737" s="80" t="s">
        <v>43</v>
      </c>
      <c r="G737" s="81">
        <v>3758.4</v>
      </c>
      <c r="H737" s="81">
        <v>3727.7</v>
      </c>
      <c r="I737" s="233">
        <v>99.2</v>
      </c>
    </row>
    <row r="738" spans="1:9" x14ac:dyDescent="0.25">
      <c r="A738" s="232" t="s">
        <v>100</v>
      </c>
      <c r="B738" s="80"/>
      <c r="C738" s="80" t="s">
        <v>309</v>
      </c>
      <c r="D738" s="80" t="s">
        <v>33</v>
      </c>
      <c r="E738" s="80" t="s">
        <v>589</v>
      </c>
      <c r="F738" s="80" t="s">
        <v>101</v>
      </c>
      <c r="G738" s="81">
        <v>57.8</v>
      </c>
      <c r="H738" s="81">
        <v>57.8</v>
      </c>
      <c r="I738" s="233">
        <v>100</v>
      </c>
    </row>
    <row r="739" spans="1:9" x14ac:dyDescent="0.25">
      <c r="A739" s="232" t="s">
        <v>102</v>
      </c>
      <c r="B739" s="80"/>
      <c r="C739" s="80" t="s">
        <v>309</v>
      </c>
      <c r="D739" s="80" t="s">
        <v>33</v>
      </c>
      <c r="E739" s="80" t="s">
        <v>589</v>
      </c>
      <c r="F739" s="80" t="s">
        <v>103</v>
      </c>
      <c r="G739" s="81">
        <v>57.8</v>
      </c>
      <c r="H739" s="81">
        <v>57.8</v>
      </c>
      <c r="I739" s="233">
        <v>100</v>
      </c>
    </row>
    <row r="740" spans="1:9" ht="40.5" x14ac:dyDescent="0.25">
      <c r="A740" s="232" t="s">
        <v>582</v>
      </c>
      <c r="B740" s="80"/>
      <c r="C740" s="80" t="s">
        <v>309</v>
      </c>
      <c r="D740" s="80" t="s">
        <v>33</v>
      </c>
      <c r="E740" s="80" t="s">
        <v>590</v>
      </c>
      <c r="F740" s="80"/>
      <c r="G740" s="81">
        <v>26034.5</v>
      </c>
      <c r="H740" s="81">
        <v>25959.599999999999</v>
      </c>
      <c r="I740" s="233">
        <v>99.7</v>
      </c>
    </row>
    <row r="741" spans="1:9" ht="54" x14ac:dyDescent="0.25">
      <c r="A741" s="232" t="s">
        <v>24</v>
      </c>
      <c r="B741" s="80"/>
      <c r="C741" s="80" t="s">
        <v>309</v>
      </c>
      <c r="D741" s="80" t="s">
        <v>33</v>
      </c>
      <c r="E741" s="80" t="s">
        <v>590</v>
      </c>
      <c r="F741" s="80" t="s">
        <v>25</v>
      </c>
      <c r="G741" s="81">
        <v>21690.9</v>
      </c>
      <c r="H741" s="81">
        <v>21616.1</v>
      </c>
      <c r="I741" s="233">
        <v>99.7</v>
      </c>
    </row>
    <row r="742" spans="1:9" x14ac:dyDescent="0.25">
      <c r="A742" s="232" t="s">
        <v>142</v>
      </c>
      <c r="B742" s="80"/>
      <c r="C742" s="80" t="s">
        <v>309</v>
      </c>
      <c r="D742" s="80" t="s">
        <v>33</v>
      </c>
      <c r="E742" s="80" t="s">
        <v>590</v>
      </c>
      <c r="F742" s="80" t="s">
        <v>143</v>
      </c>
      <c r="G742" s="81">
        <v>21690.9</v>
      </c>
      <c r="H742" s="81">
        <v>21616.1</v>
      </c>
      <c r="I742" s="233">
        <v>99.7</v>
      </c>
    </row>
    <row r="743" spans="1:9" ht="27" x14ac:dyDescent="0.25">
      <c r="A743" s="232" t="s">
        <v>40</v>
      </c>
      <c r="B743" s="80"/>
      <c r="C743" s="80" t="s">
        <v>309</v>
      </c>
      <c r="D743" s="80" t="s">
        <v>33</v>
      </c>
      <c r="E743" s="80" t="s">
        <v>590</v>
      </c>
      <c r="F743" s="80" t="s">
        <v>41</v>
      </c>
      <c r="G743" s="81">
        <v>4343.6000000000004</v>
      </c>
      <c r="H743" s="81">
        <v>4343.5</v>
      </c>
      <c r="I743" s="233">
        <v>100</v>
      </c>
    </row>
    <row r="744" spans="1:9" ht="27" x14ac:dyDescent="0.25">
      <c r="A744" s="232" t="s">
        <v>42</v>
      </c>
      <c r="B744" s="80"/>
      <c r="C744" s="80" t="s">
        <v>309</v>
      </c>
      <c r="D744" s="80" t="s">
        <v>33</v>
      </c>
      <c r="E744" s="80" t="s">
        <v>590</v>
      </c>
      <c r="F744" s="80" t="s">
        <v>43</v>
      </c>
      <c r="G744" s="81">
        <v>4343.6000000000004</v>
      </c>
      <c r="H744" s="81">
        <v>4343.5</v>
      </c>
      <c r="I744" s="233">
        <v>100</v>
      </c>
    </row>
    <row r="745" spans="1:9" ht="27" x14ac:dyDescent="0.25">
      <c r="A745" s="230" t="s">
        <v>591</v>
      </c>
      <c r="B745" s="78"/>
      <c r="C745" s="78" t="s">
        <v>309</v>
      </c>
      <c r="D745" s="78" t="s">
        <v>309</v>
      </c>
      <c r="E745" s="78"/>
      <c r="F745" s="78"/>
      <c r="G745" s="79">
        <v>203359.7</v>
      </c>
      <c r="H745" s="79">
        <v>201591.3</v>
      </c>
      <c r="I745" s="231">
        <v>99.1</v>
      </c>
    </row>
    <row r="746" spans="1:9" ht="27" x14ac:dyDescent="0.25">
      <c r="A746" s="232" t="s">
        <v>16</v>
      </c>
      <c r="B746" s="80"/>
      <c r="C746" s="80" t="s">
        <v>309</v>
      </c>
      <c r="D746" s="80" t="s">
        <v>309</v>
      </c>
      <c r="E746" s="80" t="s">
        <v>17</v>
      </c>
      <c r="F746" s="80"/>
      <c r="G746" s="81">
        <v>203359.7</v>
      </c>
      <c r="H746" s="81">
        <v>201591.3</v>
      </c>
      <c r="I746" s="233">
        <v>99.1</v>
      </c>
    </row>
    <row r="747" spans="1:9" x14ac:dyDescent="0.25">
      <c r="A747" s="232" t="s">
        <v>18</v>
      </c>
      <c r="B747" s="80"/>
      <c r="C747" s="80" t="s">
        <v>309</v>
      </c>
      <c r="D747" s="80" t="s">
        <v>309</v>
      </c>
      <c r="E747" s="80" t="s">
        <v>19</v>
      </c>
      <c r="F747" s="80"/>
      <c r="G747" s="81">
        <v>203359.7</v>
      </c>
      <c r="H747" s="81">
        <v>201591.3</v>
      </c>
      <c r="I747" s="233">
        <v>99.1</v>
      </c>
    </row>
    <row r="748" spans="1:9" ht="27" x14ac:dyDescent="0.25">
      <c r="A748" s="232" t="s">
        <v>20</v>
      </c>
      <c r="B748" s="80"/>
      <c r="C748" s="80" t="s">
        <v>309</v>
      </c>
      <c r="D748" s="80" t="s">
        <v>309</v>
      </c>
      <c r="E748" s="80" t="s">
        <v>21</v>
      </c>
      <c r="F748" s="80"/>
      <c r="G748" s="81">
        <v>203359.7</v>
      </c>
      <c r="H748" s="81">
        <v>201591.3</v>
      </c>
      <c r="I748" s="233">
        <v>99.1</v>
      </c>
    </row>
    <row r="749" spans="1:9" ht="27" x14ac:dyDescent="0.25">
      <c r="A749" s="232" t="s">
        <v>592</v>
      </c>
      <c r="B749" s="80"/>
      <c r="C749" s="80" t="s">
        <v>309</v>
      </c>
      <c r="D749" s="80" t="s">
        <v>309</v>
      </c>
      <c r="E749" s="80" t="s">
        <v>593</v>
      </c>
      <c r="F749" s="80"/>
      <c r="G749" s="81">
        <v>4769.1000000000004</v>
      </c>
      <c r="H749" s="81">
        <v>4769.1000000000004</v>
      </c>
      <c r="I749" s="233">
        <v>100</v>
      </c>
    </row>
    <row r="750" spans="1:9" x14ac:dyDescent="0.25">
      <c r="A750" s="232" t="s">
        <v>114</v>
      </c>
      <c r="B750" s="80"/>
      <c r="C750" s="80" t="s">
        <v>309</v>
      </c>
      <c r="D750" s="80" t="s">
        <v>309</v>
      </c>
      <c r="E750" s="80" t="s">
        <v>593</v>
      </c>
      <c r="F750" s="80" t="s">
        <v>115</v>
      </c>
      <c r="G750" s="81">
        <v>4769.1000000000004</v>
      </c>
      <c r="H750" s="81">
        <v>4769.1000000000004</v>
      </c>
      <c r="I750" s="233">
        <v>100</v>
      </c>
    </row>
    <row r="751" spans="1:9" ht="27" x14ac:dyDescent="0.25">
      <c r="A751" s="232" t="s">
        <v>116</v>
      </c>
      <c r="B751" s="80"/>
      <c r="C751" s="80" t="s">
        <v>309</v>
      </c>
      <c r="D751" s="80" t="s">
        <v>309</v>
      </c>
      <c r="E751" s="80" t="s">
        <v>593</v>
      </c>
      <c r="F751" s="80" t="s">
        <v>117</v>
      </c>
      <c r="G751" s="81">
        <v>4769.1000000000004</v>
      </c>
      <c r="H751" s="81">
        <v>4769.1000000000004</v>
      </c>
      <c r="I751" s="233">
        <v>100</v>
      </c>
    </row>
    <row r="752" spans="1:9" ht="54" x14ac:dyDescent="0.25">
      <c r="A752" s="232" t="s">
        <v>594</v>
      </c>
      <c r="B752" s="80"/>
      <c r="C752" s="80" t="s">
        <v>309</v>
      </c>
      <c r="D752" s="80" t="s">
        <v>309</v>
      </c>
      <c r="E752" s="80" t="s">
        <v>595</v>
      </c>
      <c r="F752" s="80"/>
      <c r="G752" s="81">
        <v>73066.100000000006</v>
      </c>
      <c r="H752" s="81">
        <v>72776.800000000003</v>
      </c>
      <c r="I752" s="233">
        <v>99.6</v>
      </c>
    </row>
    <row r="753" spans="1:9" ht="54" x14ac:dyDescent="0.25">
      <c r="A753" s="232" t="s">
        <v>24</v>
      </c>
      <c r="B753" s="80"/>
      <c r="C753" s="80" t="s">
        <v>309</v>
      </c>
      <c r="D753" s="80" t="s">
        <v>309</v>
      </c>
      <c r="E753" s="80" t="s">
        <v>595</v>
      </c>
      <c r="F753" s="80" t="s">
        <v>25</v>
      </c>
      <c r="G753" s="81">
        <v>69572.3</v>
      </c>
      <c r="H753" s="81">
        <v>69559.7</v>
      </c>
      <c r="I753" s="233">
        <v>100</v>
      </c>
    </row>
    <row r="754" spans="1:9" x14ac:dyDescent="0.25">
      <c r="A754" s="232" t="s">
        <v>142</v>
      </c>
      <c r="B754" s="80"/>
      <c r="C754" s="80" t="s">
        <v>309</v>
      </c>
      <c r="D754" s="80" t="s">
        <v>309</v>
      </c>
      <c r="E754" s="80" t="s">
        <v>595</v>
      </c>
      <c r="F754" s="80" t="s">
        <v>143</v>
      </c>
      <c r="G754" s="81">
        <v>69572.3</v>
      </c>
      <c r="H754" s="81">
        <v>69559.7</v>
      </c>
      <c r="I754" s="233">
        <v>100</v>
      </c>
    </row>
    <row r="755" spans="1:9" ht="27" x14ac:dyDescent="0.25">
      <c r="A755" s="232" t="s">
        <v>40</v>
      </c>
      <c r="B755" s="80"/>
      <c r="C755" s="80" t="s">
        <v>309</v>
      </c>
      <c r="D755" s="80" t="s">
        <v>309</v>
      </c>
      <c r="E755" s="80" t="s">
        <v>595</v>
      </c>
      <c r="F755" s="80" t="s">
        <v>41</v>
      </c>
      <c r="G755" s="81">
        <v>3425.6</v>
      </c>
      <c r="H755" s="81">
        <v>3148.9</v>
      </c>
      <c r="I755" s="233">
        <v>91.9</v>
      </c>
    </row>
    <row r="756" spans="1:9" ht="27" x14ac:dyDescent="0.25">
      <c r="A756" s="232" t="s">
        <v>42</v>
      </c>
      <c r="B756" s="80"/>
      <c r="C756" s="80" t="s">
        <v>309</v>
      </c>
      <c r="D756" s="80" t="s">
        <v>309</v>
      </c>
      <c r="E756" s="80" t="s">
        <v>595</v>
      </c>
      <c r="F756" s="80" t="s">
        <v>43</v>
      </c>
      <c r="G756" s="81">
        <v>3425.6</v>
      </c>
      <c r="H756" s="81">
        <v>3148.9</v>
      </c>
      <c r="I756" s="233">
        <v>91.9</v>
      </c>
    </row>
    <row r="757" spans="1:9" x14ac:dyDescent="0.25">
      <c r="A757" s="232" t="s">
        <v>100</v>
      </c>
      <c r="B757" s="80"/>
      <c r="C757" s="80" t="s">
        <v>309</v>
      </c>
      <c r="D757" s="80" t="s">
        <v>309</v>
      </c>
      <c r="E757" s="80" t="s">
        <v>595</v>
      </c>
      <c r="F757" s="80" t="s">
        <v>101</v>
      </c>
      <c r="G757" s="81">
        <v>68.2</v>
      </c>
      <c r="H757" s="81">
        <v>68.2</v>
      </c>
      <c r="I757" s="233">
        <v>100</v>
      </c>
    </row>
    <row r="758" spans="1:9" x14ac:dyDescent="0.25">
      <c r="A758" s="232" t="s">
        <v>102</v>
      </c>
      <c r="B758" s="80"/>
      <c r="C758" s="80" t="s">
        <v>309</v>
      </c>
      <c r="D758" s="80" t="s">
        <v>309</v>
      </c>
      <c r="E758" s="80" t="s">
        <v>595</v>
      </c>
      <c r="F758" s="80" t="s">
        <v>103</v>
      </c>
      <c r="G758" s="81">
        <v>68.2</v>
      </c>
      <c r="H758" s="81">
        <v>68.2</v>
      </c>
      <c r="I758" s="233">
        <v>100</v>
      </c>
    </row>
    <row r="759" spans="1:9" ht="54" x14ac:dyDescent="0.25">
      <c r="A759" s="232" t="s">
        <v>596</v>
      </c>
      <c r="B759" s="80"/>
      <c r="C759" s="80" t="s">
        <v>309</v>
      </c>
      <c r="D759" s="80" t="s">
        <v>309</v>
      </c>
      <c r="E759" s="80" t="s">
        <v>597</v>
      </c>
      <c r="F759" s="80"/>
      <c r="G759" s="81">
        <v>42097.5</v>
      </c>
      <c r="H759" s="81">
        <v>40935.1</v>
      </c>
      <c r="I759" s="233">
        <v>97.2</v>
      </c>
    </row>
    <row r="760" spans="1:9" ht="54" x14ac:dyDescent="0.25">
      <c r="A760" s="232" t="s">
        <v>24</v>
      </c>
      <c r="B760" s="80"/>
      <c r="C760" s="80" t="s">
        <v>309</v>
      </c>
      <c r="D760" s="80" t="s">
        <v>309</v>
      </c>
      <c r="E760" s="80" t="s">
        <v>597</v>
      </c>
      <c r="F760" s="80" t="s">
        <v>25</v>
      </c>
      <c r="G760" s="81">
        <v>36749.599999999999</v>
      </c>
      <c r="H760" s="81">
        <v>36361.5</v>
      </c>
      <c r="I760" s="233">
        <v>98.9</v>
      </c>
    </row>
    <row r="761" spans="1:9" x14ac:dyDescent="0.25">
      <c r="A761" s="232" t="s">
        <v>142</v>
      </c>
      <c r="B761" s="80"/>
      <c r="C761" s="80" t="s">
        <v>309</v>
      </c>
      <c r="D761" s="80" t="s">
        <v>309</v>
      </c>
      <c r="E761" s="80" t="s">
        <v>597</v>
      </c>
      <c r="F761" s="80" t="s">
        <v>143</v>
      </c>
      <c r="G761" s="81">
        <v>36749.599999999999</v>
      </c>
      <c r="H761" s="81">
        <v>36361.5</v>
      </c>
      <c r="I761" s="233">
        <v>98.9</v>
      </c>
    </row>
    <row r="762" spans="1:9" ht="27" x14ac:dyDescent="0.25">
      <c r="A762" s="232" t="s">
        <v>40</v>
      </c>
      <c r="B762" s="80"/>
      <c r="C762" s="80" t="s">
        <v>309</v>
      </c>
      <c r="D762" s="80" t="s">
        <v>309</v>
      </c>
      <c r="E762" s="80" t="s">
        <v>597</v>
      </c>
      <c r="F762" s="80" t="s">
        <v>41</v>
      </c>
      <c r="G762" s="81">
        <v>5329.8</v>
      </c>
      <c r="H762" s="81">
        <v>4555.3999999999996</v>
      </c>
      <c r="I762" s="233">
        <v>85.5</v>
      </c>
    </row>
    <row r="763" spans="1:9" ht="27" x14ac:dyDescent="0.25">
      <c r="A763" s="232" t="s">
        <v>42</v>
      </c>
      <c r="B763" s="80"/>
      <c r="C763" s="80" t="s">
        <v>309</v>
      </c>
      <c r="D763" s="80" t="s">
        <v>309</v>
      </c>
      <c r="E763" s="80" t="s">
        <v>597</v>
      </c>
      <c r="F763" s="80" t="s">
        <v>43</v>
      </c>
      <c r="G763" s="81">
        <v>5329.8</v>
      </c>
      <c r="H763" s="81">
        <v>4555.3999999999996</v>
      </c>
      <c r="I763" s="233">
        <v>85.5</v>
      </c>
    </row>
    <row r="764" spans="1:9" x14ac:dyDescent="0.25">
      <c r="A764" s="232" t="s">
        <v>100</v>
      </c>
      <c r="B764" s="80"/>
      <c r="C764" s="80" t="s">
        <v>309</v>
      </c>
      <c r="D764" s="80" t="s">
        <v>309</v>
      </c>
      <c r="E764" s="80" t="s">
        <v>597</v>
      </c>
      <c r="F764" s="80" t="s">
        <v>101</v>
      </c>
      <c r="G764" s="81">
        <v>18.100000000000001</v>
      </c>
      <c r="H764" s="81">
        <v>18.100000000000001</v>
      </c>
      <c r="I764" s="233">
        <v>100</v>
      </c>
    </row>
    <row r="765" spans="1:9" x14ac:dyDescent="0.25">
      <c r="A765" s="232" t="s">
        <v>102</v>
      </c>
      <c r="B765" s="80"/>
      <c r="C765" s="80" t="s">
        <v>309</v>
      </c>
      <c r="D765" s="80" t="s">
        <v>309</v>
      </c>
      <c r="E765" s="80" t="s">
        <v>597</v>
      </c>
      <c r="F765" s="80" t="s">
        <v>103</v>
      </c>
      <c r="G765" s="81">
        <v>18.100000000000001</v>
      </c>
      <c r="H765" s="81">
        <v>18.100000000000001</v>
      </c>
      <c r="I765" s="233">
        <v>100</v>
      </c>
    </row>
    <row r="766" spans="1:9" ht="54" x14ac:dyDescent="0.25">
      <c r="A766" s="232" t="s">
        <v>598</v>
      </c>
      <c r="B766" s="80"/>
      <c r="C766" s="80" t="s">
        <v>309</v>
      </c>
      <c r="D766" s="80" t="s">
        <v>309</v>
      </c>
      <c r="E766" s="80" t="s">
        <v>599</v>
      </c>
      <c r="F766" s="80"/>
      <c r="G766" s="81">
        <v>46082.6</v>
      </c>
      <c r="H766" s="81">
        <v>46046.3</v>
      </c>
      <c r="I766" s="233">
        <v>99.9</v>
      </c>
    </row>
    <row r="767" spans="1:9" ht="54" x14ac:dyDescent="0.25">
      <c r="A767" s="232" t="s">
        <v>24</v>
      </c>
      <c r="B767" s="80"/>
      <c r="C767" s="80" t="s">
        <v>309</v>
      </c>
      <c r="D767" s="80" t="s">
        <v>309</v>
      </c>
      <c r="E767" s="80" t="s">
        <v>599</v>
      </c>
      <c r="F767" s="80" t="s">
        <v>25</v>
      </c>
      <c r="G767" s="81">
        <v>40069.199999999997</v>
      </c>
      <c r="H767" s="81">
        <v>40057.699999999997</v>
      </c>
      <c r="I767" s="233">
        <v>100</v>
      </c>
    </row>
    <row r="768" spans="1:9" x14ac:dyDescent="0.25">
      <c r="A768" s="232" t="s">
        <v>142</v>
      </c>
      <c r="B768" s="80"/>
      <c r="C768" s="80" t="s">
        <v>309</v>
      </c>
      <c r="D768" s="80" t="s">
        <v>309</v>
      </c>
      <c r="E768" s="80" t="s">
        <v>599</v>
      </c>
      <c r="F768" s="80" t="s">
        <v>143</v>
      </c>
      <c r="G768" s="81">
        <v>40069.199999999997</v>
      </c>
      <c r="H768" s="81">
        <v>40057.699999999997</v>
      </c>
      <c r="I768" s="233">
        <v>100</v>
      </c>
    </row>
    <row r="769" spans="1:12" ht="27" x14ac:dyDescent="0.25">
      <c r="A769" s="232" t="s">
        <v>40</v>
      </c>
      <c r="B769" s="80"/>
      <c r="C769" s="80" t="s">
        <v>309</v>
      </c>
      <c r="D769" s="80" t="s">
        <v>309</v>
      </c>
      <c r="E769" s="80" t="s">
        <v>599</v>
      </c>
      <c r="F769" s="80" t="s">
        <v>41</v>
      </c>
      <c r="G769" s="81">
        <v>5739.9</v>
      </c>
      <c r="H769" s="81">
        <v>5715.1</v>
      </c>
      <c r="I769" s="233">
        <v>99.6</v>
      </c>
    </row>
    <row r="770" spans="1:12" ht="27" x14ac:dyDescent="0.25">
      <c r="A770" s="232" t="s">
        <v>42</v>
      </c>
      <c r="B770" s="80"/>
      <c r="C770" s="80" t="s">
        <v>309</v>
      </c>
      <c r="D770" s="80" t="s">
        <v>309</v>
      </c>
      <c r="E770" s="80" t="s">
        <v>599</v>
      </c>
      <c r="F770" s="80" t="s">
        <v>43</v>
      </c>
      <c r="G770" s="81">
        <v>5739.9</v>
      </c>
      <c r="H770" s="81">
        <v>5715.1</v>
      </c>
      <c r="I770" s="233">
        <v>99.6</v>
      </c>
    </row>
    <row r="771" spans="1:12" x14ac:dyDescent="0.25">
      <c r="A771" s="232" t="s">
        <v>100</v>
      </c>
      <c r="B771" s="80"/>
      <c r="C771" s="80" t="s">
        <v>309</v>
      </c>
      <c r="D771" s="80" t="s">
        <v>309</v>
      </c>
      <c r="E771" s="80" t="s">
        <v>599</v>
      </c>
      <c r="F771" s="80" t="s">
        <v>101</v>
      </c>
      <c r="G771" s="81">
        <v>273.60000000000002</v>
      </c>
      <c r="H771" s="81">
        <v>273.60000000000002</v>
      </c>
      <c r="I771" s="233">
        <v>100</v>
      </c>
    </row>
    <row r="772" spans="1:12" x14ac:dyDescent="0.25">
      <c r="A772" s="232" t="s">
        <v>102</v>
      </c>
      <c r="B772" s="80"/>
      <c r="C772" s="80" t="s">
        <v>309</v>
      </c>
      <c r="D772" s="80" t="s">
        <v>309</v>
      </c>
      <c r="E772" s="80" t="s">
        <v>599</v>
      </c>
      <c r="F772" s="80" t="s">
        <v>103</v>
      </c>
      <c r="G772" s="81">
        <v>273.60000000000002</v>
      </c>
      <c r="H772" s="81">
        <v>273.60000000000002</v>
      </c>
      <c r="I772" s="233">
        <v>100</v>
      </c>
    </row>
    <row r="773" spans="1:12" ht="54" x14ac:dyDescent="0.25">
      <c r="A773" s="232" t="s">
        <v>600</v>
      </c>
      <c r="B773" s="80"/>
      <c r="C773" s="80" t="s">
        <v>309</v>
      </c>
      <c r="D773" s="80" t="s">
        <v>309</v>
      </c>
      <c r="E773" s="80" t="s">
        <v>601</v>
      </c>
      <c r="F773" s="80"/>
      <c r="G773" s="81">
        <v>37344.5</v>
      </c>
      <c r="H773" s="81">
        <v>37064.1</v>
      </c>
      <c r="I773" s="233">
        <v>99.2</v>
      </c>
    </row>
    <row r="774" spans="1:12" ht="54" x14ac:dyDescent="0.25">
      <c r="A774" s="232" t="s">
        <v>24</v>
      </c>
      <c r="B774" s="80"/>
      <c r="C774" s="80" t="s">
        <v>309</v>
      </c>
      <c r="D774" s="80" t="s">
        <v>309</v>
      </c>
      <c r="E774" s="80" t="s">
        <v>601</v>
      </c>
      <c r="F774" s="80" t="s">
        <v>25</v>
      </c>
      <c r="G774" s="81">
        <v>33785.9</v>
      </c>
      <c r="H774" s="81">
        <v>33571.800000000003</v>
      </c>
      <c r="I774" s="233">
        <v>99.4</v>
      </c>
    </row>
    <row r="775" spans="1:12" x14ac:dyDescent="0.25">
      <c r="A775" s="232" t="s">
        <v>142</v>
      </c>
      <c r="B775" s="80"/>
      <c r="C775" s="80" t="s">
        <v>309</v>
      </c>
      <c r="D775" s="80" t="s">
        <v>309</v>
      </c>
      <c r="E775" s="80" t="s">
        <v>601</v>
      </c>
      <c r="F775" s="80" t="s">
        <v>143</v>
      </c>
      <c r="G775" s="81">
        <v>33785.9</v>
      </c>
      <c r="H775" s="81">
        <v>33571.800000000003</v>
      </c>
      <c r="I775" s="233">
        <v>99.4</v>
      </c>
    </row>
    <row r="776" spans="1:12" ht="27" x14ac:dyDescent="0.25">
      <c r="A776" s="232" t="s">
        <v>40</v>
      </c>
      <c r="B776" s="80"/>
      <c r="C776" s="80" t="s">
        <v>309</v>
      </c>
      <c r="D776" s="80" t="s">
        <v>309</v>
      </c>
      <c r="E776" s="80" t="s">
        <v>601</v>
      </c>
      <c r="F776" s="80" t="s">
        <v>41</v>
      </c>
      <c r="G776" s="81">
        <v>3475.7</v>
      </c>
      <c r="H776" s="81">
        <v>3429</v>
      </c>
      <c r="I776" s="233">
        <v>98.7</v>
      </c>
    </row>
    <row r="777" spans="1:12" ht="27" x14ac:dyDescent="0.25">
      <c r="A777" s="232" t="s">
        <v>42</v>
      </c>
      <c r="B777" s="80"/>
      <c r="C777" s="80" t="s">
        <v>309</v>
      </c>
      <c r="D777" s="80" t="s">
        <v>309</v>
      </c>
      <c r="E777" s="80" t="s">
        <v>601</v>
      </c>
      <c r="F777" s="80" t="s">
        <v>43</v>
      </c>
      <c r="G777" s="81">
        <v>3475.7</v>
      </c>
      <c r="H777" s="81">
        <v>3429</v>
      </c>
      <c r="I777" s="233">
        <v>98.7</v>
      </c>
    </row>
    <row r="778" spans="1:12" x14ac:dyDescent="0.25">
      <c r="A778" s="232" t="s">
        <v>100</v>
      </c>
      <c r="B778" s="80"/>
      <c r="C778" s="80" t="s">
        <v>309</v>
      </c>
      <c r="D778" s="80" t="s">
        <v>309</v>
      </c>
      <c r="E778" s="80" t="s">
        <v>601</v>
      </c>
      <c r="F778" s="80" t="s">
        <v>101</v>
      </c>
      <c r="G778" s="81">
        <v>82.9</v>
      </c>
      <c r="H778" s="81">
        <v>63.3</v>
      </c>
      <c r="I778" s="233">
        <v>76.400000000000006</v>
      </c>
    </row>
    <row r="779" spans="1:12" x14ac:dyDescent="0.25">
      <c r="A779" s="232" t="s">
        <v>102</v>
      </c>
      <c r="B779" s="80"/>
      <c r="C779" s="80" t="s">
        <v>309</v>
      </c>
      <c r="D779" s="80" t="s">
        <v>309</v>
      </c>
      <c r="E779" s="80" t="s">
        <v>601</v>
      </c>
      <c r="F779" s="80" t="s">
        <v>103</v>
      </c>
      <c r="G779" s="81">
        <v>82.9</v>
      </c>
      <c r="H779" s="81">
        <v>63.3</v>
      </c>
      <c r="I779" s="233">
        <v>76.400000000000006</v>
      </c>
    </row>
    <row r="780" spans="1:12" x14ac:dyDescent="0.25">
      <c r="A780" s="228" t="s">
        <v>602</v>
      </c>
      <c r="B780" s="75"/>
      <c r="C780" s="75" t="s">
        <v>119</v>
      </c>
      <c r="D780" s="75"/>
      <c r="E780" s="75"/>
      <c r="F780" s="75"/>
      <c r="G780" s="77">
        <v>104124.3</v>
      </c>
      <c r="H780" s="77">
        <v>103689.4</v>
      </c>
      <c r="I780" s="229">
        <v>99.6</v>
      </c>
      <c r="K780" s="74"/>
      <c r="L780" s="74"/>
    </row>
    <row r="781" spans="1:12" x14ac:dyDescent="0.25">
      <c r="A781" s="230" t="s">
        <v>603</v>
      </c>
      <c r="B781" s="78"/>
      <c r="C781" s="78" t="s">
        <v>119</v>
      </c>
      <c r="D781" s="78" t="s">
        <v>15</v>
      </c>
      <c r="E781" s="78"/>
      <c r="F781" s="78"/>
      <c r="G781" s="79">
        <v>98865.2</v>
      </c>
      <c r="H781" s="79">
        <v>98490.4</v>
      </c>
      <c r="I781" s="231">
        <v>99.6</v>
      </c>
    </row>
    <row r="782" spans="1:12" ht="27" x14ac:dyDescent="0.25">
      <c r="A782" s="232" t="s">
        <v>86</v>
      </c>
      <c r="B782" s="80"/>
      <c r="C782" s="80" t="s">
        <v>119</v>
      </c>
      <c r="D782" s="80" t="s">
        <v>15</v>
      </c>
      <c r="E782" s="80" t="s">
        <v>87</v>
      </c>
      <c r="F782" s="80"/>
      <c r="G782" s="81">
        <v>98865.2</v>
      </c>
      <c r="H782" s="81">
        <v>98490.4</v>
      </c>
      <c r="I782" s="233">
        <v>99.6</v>
      </c>
    </row>
    <row r="783" spans="1:12" x14ac:dyDescent="0.25">
      <c r="A783" s="232" t="s">
        <v>481</v>
      </c>
      <c r="B783" s="80"/>
      <c r="C783" s="80" t="s">
        <v>119</v>
      </c>
      <c r="D783" s="80" t="s">
        <v>15</v>
      </c>
      <c r="E783" s="80" t="s">
        <v>482</v>
      </c>
      <c r="F783" s="80"/>
      <c r="G783" s="81">
        <v>98865.2</v>
      </c>
      <c r="H783" s="81">
        <v>98490.4</v>
      </c>
      <c r="I783" s="233">
        <v>99.6</v>
      </c>
    </row>
    <row r="784" spans="1:12" ht="67.5" x14ac:dyDescent="0.25">
      <c r="A784" s="232" t="s">
        <v>483</v>
      </c>
      <c r="B784" s="80"/>
      <c r="C784" s="80" t="s">
        <v>119</v>
      </c>
      <c r="D784" s="80" t="s">
        <v>15</v>
      </c>
      <c r="E784" s="80" t="s">
        <v>484</v>
      </c>
      <c r="F784" s="80"/>
      <c r="G784" s="81">
        <v>98865.2</v>
      </c>
      <c r="H784" s="81">
        <v>98490.4</v>
      </c>
      <c r="I784" s="233">
        <v>99.6</v>
      </c>
    </row>
    <row r="785" spans="1:9" ht="27" x14ac:dyDescent="0.25">
      <c r="A785" s="232" t="s">
        <v>604</v>
      </c>
      <c r="B785" s="80"/>
      <c r="C785" s="80" t="s">
        <v>119</v>
      </c>
      <c r="D785" s="80" t="s">
        <v>15</v>
      </c>
      <c r="E785" s="80" t="s">
        <v>605</v>
      </c>
      <c r="F785" s="80"/>
      <c r="G785" s="81">
        <v>98865.2</v>
      </c>
      <c r="H785" s="81">
        <v>98490.4</v>
      </c>
      <c r="I785" s="233">
        <v>99.6</v>
      </c>
    </row>
    <row r="786" spans="1:9" ht="27" x14ac:dyDescent="0.25">
      <c r="A786" s="232" t="s">
        <v>499</v>
      </c>
      <c r="B786" s="80"/>
      <c r="C786" s="80" t="s">
        <v>119</v>
      </c>
      <c r="D786" s="80" t="s">
        <v>15</v>
      </c>
      <c r="E786" s="80" t="s">
        <v>605</v>
      </c>
      <c r="F786" s="80" t="s">
        <v>500</v>
      </c>
      <c r="G786" s="81">
        <v>98865.2</v>
      </c>
      <c r="H786" s="81">
        <v>98490.4</v>
      </c>
      <c r="I786" s="233">
        <v>99.6</v>
      </c>
    </row>
    <row r="787" spans="1:9" x14ac:dyDescent="0.25">
      <c r="A787" s="232" t="s">
        <v>501</v>
      </c>
      <c r="B787" s="80"/>
      <c r="C787" s="80" t="s">
        <v>119</v>
      </c>
      <c r="D787" s="80" t="s">
        <v>15</v>
      </c>
      <c r="E787" s="80" t="s">
        <v>605</v>
      </c>
      <c r="F787" s="80" t="s">
        <v>502</v>
      </c>
      <c r="G787" s="81">
        <v>98865.2</v>
      </c>
      <c r="H787" s="81">
        <v>98490.4</v>
      </c>
      <c r="I787" s="233">
        <v>99.6</v>
      </c>
    </row>
    <row r="788" spans="1:9" ht="27" x14ac:dyDescent="0.25">
      <c r="A788" s="230" t="s">
        <v>606</v>
      </c>
      <c r="B788" s="78"/>
      <c r="C788" s="78" t="s">
        <v>119</v>
      </c>
      <c r="D788" s="78" t="s">
        <v>33</v>
      </c>
      <c r="E788" s="78"/>
      <c r="F788" s="78"/>
      <c r="G788" s="79">
        <v>5259.1</v>
      </c>
      <c r="H788" s="79">
        <v>5199</v>
      </c>
      <c r="I788" s="231">
        <v>98.9</v>
      </c>
    </row>
    <row r="789" spans="1:9" x14ac:dyDescent="0.25">
      <c r="A789" s="232" t="s">
        <v>511</v>
      </c>
      <c r="B789" s="80"/>
      <c r="C789" s="80" t="s">
        <v>119</v>
      </c>
      <c r="D789" s="80" t="s">
        <v>33</v>
      </c>
      <c r="E789" s="80" t="s">
        <v>512</v>
      </c>
      <c r="F789" s="80"/>
      <c r="G789" s="81">
        <v>5259.1</v>
      </c>
      <c r="H789" s="81">
        <v>5199</v>
      </c>
      <c r="I789" s="233">
        <v>98.9</v>
      </c>
    </row>
    <row r="790" spans="1:9" x14ac:dyDescent="0.25">
      <c r="A790" s="232" t="s">
        <v>513</v>
      </c>
      <c r="B790" s="80"/>
      <c r="C790" s="80" t="s">
        <v>119</v>
      </c>
      <c r="D790" s="80" t="s">
        <v>33</v>
      </c>
      <c r="E790" s="80" t="s">
        <v>514</v>
      </c>
      <c r="F790" s="80"/>
      <c r="G790" s="81">
        <v>5259.1</v>
      </c>
      <c r="H790" s="81">
        <v>5199</v>
      </c>
      <c r="I790" s="233">
        <v>98.9</v>
      </c>
    </row>
    <row r="791" spans="1:9" ht="27" x14ac:dyDescent="0.25">
      <c r="A791" s="232" t="s">
        <v>515</v>
      </c>
      <c r="B791" s="80"/>
      <c r="C791" s="80" t="s">
        <v>119</v>
      </c>
      <c r="D791" s="80" t="s">
        <v>33</v>
      </c>
      <c r="E791" s="80" t="s">
        <v>516</v>
      </c>
      <c r="F791" s="80"/>
      <c r="G791" s="81">
        <v>5259.1</v>
      </c>
      <c r="H791" s="81">
        <v>5199</v>
      </c>
      <c r="I791" s="233">
        <v>98.9</v>
      </c>
    </row>
    <row r="792" spans="1:9" ht="27" x14ac:dyDescent="0.25">
      <c r="A792" s="232" t="s">
        <v>517</v>
      </c>
      <c r="B792" s="80"/>
      <c r="C792" s="80" t="s">
        <v>119</v>
      </c>
      <c r="D792" s="80" t="s">
        <v>33</v>
      </c>
      <c r="E792" s="80" t="s">
        <v>518</v>
      </c>
      <c r="F792" s="80"/>
      <c r="G792" s="81">
        <v>1309.8</v>
      </c>
      <c r="H792" s="81">
        <v>1309.8</v>
      </c>
      <c r="I792" s="233">
        <v>100</v>
      </c>
    </row>
    <row r="793" spans="1:9" ht="27" x14ac:dyDescent="0.25">
      <c r="A793" s="232" t="s">
        <v>40</v>
      </c>
      <c r="B793" s="80"/>
      <c r="C793" s="80" t="s">
        <v>119</v>
      </c>
      <c r="D793" s="80" t="s">
        <v>33</v>
      </c>
      <c r="E793" s="80" t="s">
        <v>518</v>
      </c>
      <c r="F793" s="80" t="s">
        <v>41</v>
      </c>
      <c r="G793" s="81">
        <v>1309.8</v>
      </c>
      <c r="H793" s="81">
        <v>1309.8</v>
      </c>
      <c r="I793" s="233">
        <v>100</v>
      </c>
    </row>
    <row r="794" spans="1:9" ht="27" x14ac:dyDescent="0.25">
      <c r="A794" s="232" t="s">
        <v>42</v>
      </c>
      <c r="B794" s="80"/>
      <c r="C794" s="80" t="s">
        <v>119</v>
      </c>
      <c r="D794" s="80" t="s">
        <v>33</v>
      </c>
      <c r="E794" s="80" t="s">
        <v>518</v>
      </c>
      <c r="F794" s="80" t="s">
        <v>43</v>
      </c>
      <c r="G794" s="81">
        <v>1309.8</v>
      </c>
      <c r="H794" s="81">
        <v>1309.8</v>
      </c>
      <c r="I794" s="233">
        <v>100</v>
      </c>
    </row>
    <row r="795" spans="1:9" ht="27" x14ac:dyDescent="0.25">
      <c r="A795" s="232" t="s">
        <v>607</v>
      </c>
      <c r="B795" s="80"/>
      <c r="C795" s="80" t="s">
        <v>119</v>
      </c>
      <c r="D795" s="80" t="s">
        <v>33</v>
      </c>
      <c r="E795" s="80" t="s">
        <v>608</v>
      </c>
      <c r="F795" s="80"/>
      <c r="G795" s="81">
        <v>2862.4</v>
      </c>
      <c r="H795" s="81">
        <v>2862.4</v>
      </c>
      <c r="I795" s="233">
        <v>100</v>
      </c>
    </row>
    <row r="796" spans="1:9" ht="27" x14ac:dyDescent="0.25">
      <c r="A796" s="232" t="s">
        <v>40</v>
      </c>
      <c r="B796" s="80"/>
      <c r="C796" s="80" t="s">
        <v>119</v>
      </c>
      <c r="D796" s="80" t="s">
        <v>33</v>
      </c>
      <c r="E796" s="80" t="s">
        <v>608</v>
      </c>
      <c r="F796" s="80" t="s">
        <v>41</v>
      </c>
      <c r="G796" s="81">
        <v>2862.4</v>
      </c>
      <c r="H796" s="81">
        <v>2862.4</v>
      </c>
      <c r="I796" s="233">
        <v>100</v>
      </c>
    </row>
    <row r="797" spans="1:9" ht="27" x14ac:dyDescent="0.25">
      <c r="A797" s="232" t="s">
        <v>42</v>
      </c>
      <c r="B797" s="80"/>
      <c r="C797" s="80" t="s">
        <v>119</v>
      </c>
      <c r="D797" s="80" t="s">
        <v>33</v>
      </c>
      <c r="E797" s="80" t="s">
        <v>608</v>
      </c>
      <c r="F797" s="80" t="s">
        <v>43</v>
      </c>
      <c r="G797" s="81">
        <v>2862.4</v>
      </c>
      <c r="H797" s="81">
        <v>2862.4</v>
      </c>
      <c r="I797" s="233">
        <v>100</v>
      </c>
    </row>
    <row r="798" spans="1:9" ht="40.5" x14ac:dyDescent="0.25">
      <c r="A798" s="232" t="s">
        <v>521</v>
      </c>
      <c r="B798" s="80"/>
      <c r="C798" s="80" t="s">
        <v>119</v>
      </c>
      <c r="D798" s="80" t="s">
        <v>33</v>
      </c>
      <c r="E798" s="80" t="s">
        <v>522</v>
      </c>
      <c r="F798" s="80"/>
      <c r="G798" s="81">
        <v>10</v>
      </c>
      <c r="H798" s="81">
        <v>10</v>
      </c>
      <c r="I798" s="233">
        <v>100</v>
      </c>
    </row>
    <row r="799" spans="1:9" ht="27" x14ac:dyDescent="0.25">
      <c r="A799" s="232" t="s">
        <v>40</v>
      </c>
      <c r="B799" s="80"/>
      <c r="C799" s="80" t="s">
        <v>119</v>
      </c>
      <c r="D799" s="80" t="s">
        <v>33</v>
      </c>
      <c r="E799" s="80" t="s">
        <v>522</v>
      </c>
      <c r="F799" s="80" t="s">
        <v>41</v>
      </c>
      <c r="G799" s="81">
        <v>10</v>
      </c>
      <c r="H799" s="81">
        <v>10</v>
      </c>
      <c r="I799" s="233">
        <v>100</v>
      </c>
    </row>
    <row r="800" spans="1:9" ht="27" x14ac:dyDescent="0.25">
      <c r="A800" s="232" t="s">
        <v>42</v>
      </c>
      <c r="B800" s="80"/>
      <c r="C800" s="80" t="s">
        <v>119</v>
      </c>
      <c r="D800" s="80" t="s">
        <v>33</v>
      </c>
      <c r="E800" s="80" t="s">
        <v>522</v>
      </c>
      <c r="F800" s="80" t="s">
        <v>43</v>
      </c>
      <c r="G800" s="81">
        <v>10</v>
      </c>
      <c r="H800" s="81">
        <v>10</v>
      </c>
      <c r="I800" s="233">
        <v>100</v>
      </c>
    </row>
    <row r="801" spans="1:12" ht="27" x14ac:dyDescent="0.25">
      <c r="A801" s="232" t="s">
        <v>523</v>
      </c>
      <c r="B801" s="80"/>
      <c r="C801" s="80" t="s">
        <v>119</v>
      </c>
      <c r="D801" s="80" t="s">
        <v>33</v>
      </c>
      <c r="E801" s="80" t="s">
        <v>524</v>
      </c>
      <c r="F801" s="80"/>
      <c r="G801" s="81">
        <v>70</v>
      </c>
      <c r="H801" s="81">
        <v>10</v>
      </c>
      <c r="I801" s="233">
        <v>14.3</v>
      </c>
    </row>
    <row r="802" spans="1:12" ht="27" x14ac:dyDescent="0.25">
      <c r="A802" s="232" t="s">
        <v>40</v>
      </c>
      <c r="B802" s="80"/>
      <c r="C802" s="80" t="s">
        <v>119</v>
      </c>
      <c r="D802" s="80" t="s">
        <v>33</v>
      </c>
      <c r="E802" s="80" t="s">
        <v>524</v>
      </c>
      <c r="F802" s="80" t="s">
        <v>41</v>
      </c>
      <c r="G802" s="81">
        <v>70</v>
      </c>
      <c r="H802" s="81">
        <v>10</v>
      </c>
      <c r="I802" s="233">
        <v>14.3</v>
      </c>
    </row>
    <row r="803" spans="1:12" ht="27" x14ac:dyDescent="0.25">
      <c r="A803" s="232" t="s">
        <v>42</v>
      </c>
      <c r="B803" s="80"/>
      <c r="C803" s="80" t="s">
        <v>119</v>
      </c>
      <c r="D803" s="80" t="s">
        <v>33</v>
      </c>
      <c r="E803" s="80" t="s">
        <v>524</v>
      </c>
      <c r="F803" s="80" t="s">
        <v>43</v>
      </c>
      <c r="G803" s="81">
        <v>70</v>
      </c>
      <c r="H803" s="81">
        <v>10</v>
      </c>
      <c r="I803" s="233">
        <v>14.3</v>
      </c>
    </row>
    <row r="804" spans="1:12" ht="27" x14ac:dyDescent="0.25">
      <c r="A804" s="232" t="s">
        <v>519</v>
      </c>
      <c r="B804" s="80"/>
      <c r="C804" s="80" t="s">
        <v>119</v>
      </c>
      <c r="D804" s="80" t="s">
        <v>33</v>
      </c>
      <c r="E804" s="80" t="s">
        <v>525</v>
      </c>
      <c r="F804" s="80"/>
      <c r="G804" s="81">
        <v>936.9</v>
      </c>
      <c r="H804" s="81">
        <v>936.9</v>
      </c>
      <c r="I804" s="233">
        <v>100</v>
      </c>
    </row>
    <row r="805" spans="1:12" ht="54" x14ac:dyDescent="0.25">
      <c r="A805" s="232" t="s">
        <v>24</v>
      </c>
      <c r="B805" s="80"/>
      <c r="C805" s="80" t="s">
        <v>119</v>
      </c>
      <c r="D805" s="80" t="s">
        <v>33</v>
      </c>
      <c r="E805" s="80" t="s">
        <v>525</v>
      </c>
      <c r="F805" s="80" t="s">
        <v>25</v>
      </c>
      <c r="G805" s="81">
        <v>177.5</v>
      </c>
      <c r="H805" s="81">
        <v>177.5</v>
      </c>
      <c r="I805" s="233">
        <v>100</v>
      </c>
    </row>
    <row r="806" spans="1:12" x14ac:dyDescent="0.25">
      <c r="A806" s="232" t="s">
        <v>142</v>
      </c>
      <c r="B806" s="80"/>
      <c r="C806" s="80" t="s">
        <v>119</v>
      </c>
      <c r="D806" s="80" t="s">
        <v>33</v>
      </c>
      <c r="E806" s="80" t="s">
        <v>525</v>
      </c>
      <c r="F806" s="80" t="s">
        <v>143</v>
      </c>
      <c r="G806" s="81">
        <v>177.5</v>
      </c>
      <c r="H806" s="81">
        <v>177.5</v>
      </c>
      <c r="I806" s="233">
        <v>100</v>
      </c>
    </row>
    <row r="807" spans="1:12" ht="27" x14ac:dyDescent="0.25">
      <c r="A807" s="232" t="s">
        <v>40</v>
      </c>
      <c r="B807" s="80"/>
      <c r="C807" s="80" t="s">
        <v>119</v>
      </c>
      <c r="D807" s="80" t="s">
        <v>33</v>
      </c>
      <c r="E807" s="80" t="s">
        <v>525</v>
      </c>
      <c r="F807" s="80" t="s">
        <v>41</v>
      </c>
      <c r="G807" s="81">
        <v>0</v>
      </c>
      <c r="H807" s="81">
        <v>0</v>
      </c>
      <c r="I807" s="233">
        <v>0</v>
      </c>
    </row>
    <row r="808" spans="1:12" ht="27" x14ac:dyDescent="0.25">
      <c r="A808" s="232" t="s">
        <v>42</v>
      </c>
      <c r="B808" s="80"/>
      <c r="C808" s="80" t="s">
        <v>119</v>
      </c>
      <c r="D808" s="80" t="s">
        <v>33</v>
      </c>
      <c r="E808" s="80" t="s">
        <v>525</v>
      </c>
      <c r="F808" s="80" t="s">
        <v>43</v>
      </c>
      <c r="G808" s="81">
        <v>0</v>
      </c>
      <c r="H808" s="81">
        <v>0</v>
      </c>
      <c r="I808" s="233">
        <v>0</v>
      </c>
    </row>
    <row r="809" spans="1:12" ht="27" x14ac:dyDescent="0.25">
      <c r="A809" s="232" t="s">
        <v>148</v>
      </c>
      <c r="B809" s="80"/>
      <c r="C809" s="80" t="s">
        <v>119</v>
      </c>
      <c r="D809" s="80" t="s">
        <v>33</v>
      </c>
      <c r="E809" s="80" t="s">
        <v>525</v>
      </c>
      <c r="F809" s="80" t="s">
        <v>149</v>
      </c>
      <c r="G809" s="81">
        <v>759.4</v>
      </c>
      <c r="H809" s="81">
        <v>759.4</v>
      </c>
      <c r="I809" s="233">
        <v>100</v>
      </c>
    </row>
    <row r="810" spans="1:12" x14ac:dyDescent="0.25">
      <c r="A810" s="232" t="s">
        <v>150</v>
      </c>
      <c r="B810" s="80"/>
      <c r="C810" s="80" t="s">
        <v>119</v>
      </c>
      <c r="D810" s="80" t="s">
        <v>33</v>
      </c>
      <c r="E810" s="80" t="s">
        <v>525</v>
      </c>
      <c r="F810" s="80" t="s">
        <v>151</v>
      </c>
      <c r="G810" s="81">
        <v>759.4</v>
      </c>
      <c r="H810" s="81">
        <v>759.4</v>
      </c>
      <c r="I810" s="233">
        <v>100</v>
      </c>
    </row>
    <row r="811" spans="1:12" ht="40.5" x14ac:dyDescent="0.25">
      <c r="A811" s="232" t="s">
        <v>526</v>
      </c>
      <c r="B811" s="80"/>
      <c r="C811" s="80" t="s">
        <v>119</v>
      </c>
      <c r="D811" s="80" t="s">
        <v>33</v>
      </c>
      <c r="E811" s="80" t="s">
        <v>527</v>
      </c>
      <c r="F811" s="80"/>
      <c r="G811" s="81">
        <v>70</v>
      </c>
      <c r="H811" s="81">
        <v>70</v>
      </c>
      <c r="I811" s="233">
        <v>100</v>
      </c>
    </row>
    <row r="812" spans="1:12" ht="27" x14ac:dyDescent="0.25">
      <c r="A812" s="232" t="s">
        <v>40</v>
      </c>
      <c r="B812" s="80"/>
      <c r="C812" s="80" t="s">
        <v>119</v>
      </c>
      <c r="D812" s="80" t="s">
        <v>33</v>
      </c>
      <c r="E812" s="80" t="s">
        <v>527</v>
      </c>
      <c r="F812" s="80" t="s">
        <v>41</v>
      </c>
      <c r="G812" s="81">
        <v>70</v>
      </c>
      <c r="H812" s="81">
        <v>70</v>
      </c>
      <c r="I812" s="233">
        <v>100</v>
      </c>
    </row>
    <row r="813" spans="1:12" ht="27" x14ac:dyDescent="0.25">
      <c r="A813" s="232" t="s">
        <v>42</v>
      </c>
      <c r="B813" s="80"/>
      <c r="C813" s="80" t="s">
        <v>119</v>
      </c>
      <c r="D813" s="80" t="s">
        <v>33</v>
      </c>
      <c r="E813" s="80" t="s">
        <v>527</v>
      </c>
      <c r="F813" s="80" t="s">
        <v>43</v>
      </c>
      <c r="G813" s="81">
        <v>70</v>
      </c>
      <c r="H813" s="81">
        <v>70</v>
      </c>
      <c r="I813" s="233">
        <v>100</v>
      </c>
    </row>
    <row r="814" spans="1:12" x14ac:dyDescent="0.25">
      <c r="A814" s="228" t="s">
        <v>609</v>
      </c>
      <c r="B814" s="75"/>
      <c r="C814" s="75" t="s">
        <v>610</v>
      </c>
      <c r="D814" s="75"/>
      <c r="E814" s="75"/>
      <c r="F814" s="75"/>
      <c r="G814" s="77">
        <v>939233.9</v>
      </c>
      <c r="H814" s="77">
        <v>934477.6</v>
      </c>
      <c r="I814" s="229">
        <v>99.5</v>
      </c>
      <c r="K814" s="74"/>
      <c r="L814" s="82"/>
    </row>
    <row r="815" spans="1:12" x14ac:dyDescent="0.25">
      <c r="A815" s="230" t="s">
        <v>611</v>
      </c>
      <c r="B815" s="78"/>
      <c r="C815" s="78" t="s">
        <v>610</v>
      </c>
      <c r="D815" s="78" t="s">
        <v>13</v>
      </c>
      <c r="E815" s="78"/>
      <c r="F815" s="78"/>
      <c r="G815" s="79">
        <v>23878.5</v>
      </c>
      <c r="H815" s="79">
        <v>23878.5</v>
      </c>
      <c r="I815" s="231">
        <v>100</v>
      </c>
    </row>
    <row r="816" spans="1:12" x14ac:dyDescent="0.25">
      <c r="A816" s="232" t="s">
        <v>54</v>
      </c>
      <c r="B816" s="80"/>
      <c r="C816" s="80" t="s">
        <v>610</v>
      </c>
      <c r="D816" s="80" t="s">
        <v>13</v>
      </c>
      <c r="E816" s="80" t="s">
        <v>55</v>
      </c>
      <c r="F816" s="80"/>
      <c r="G816" s="81">
        <v>22738.799999999999</v>
      </c>
      <c r="H816" s="81">
        <v>22738.799999999999</v>
      </c>
      <c r="I816" s="233">
        <v>100</v>
      </c>
    </row>
    <row r="817" spans="1:9" x14ac:dyDescent="0.25">
      <c r="A817" s="232" t="s">
        <v>136</v>
      </c>
      <c r="B817" s="80"/>
      <c r="C817" s="80" t="s">
        <v>610</v>
      </c>
      <c r="D817" s="80" t="s">
        <v>13</v>
      </c>
      <c r="E817" s="80" t="s">
        <v>137</v>
      </c>
      <c r="F817" s="80"/>
      <c r="G817" s="81">
        <v>22738.799999999999</v>
      </c>
      <c r="H817" s="81">
        <v>22738.799999999999</v>
      </c>
      <c r="I817" s="233">
        <v>100</v>
      </c>
    </row>
    <row r="818" spans="1:9" ht="40.5" x14ac:dyDescent="0.25">
      <c r="A818" s="232" t="s">
        <v>138</v>
      </c>
      <c r="B818" s="80"/>
      <c r="C818" s="80" t="s">
        <v>610</v>
      </c>
      <c r="D818" s="80" t="s">
        <v>13</v>
      </c>
      <c r="E818" s="80" t="s">
        <v>139</v>
      </c>
      <c r="F818" s="80"/>
      <c r="G818" s="81">
        <v>22738.799999999999</v>
      </c>
      <c r="H818" s="81">
        <v>22738.799999999999</v>
      </c>
      <c r="I818" s="233">
        <v>100</v>
      </c>
    </row>
    <row r="819" spans="1:9" ht="40.5" x14ac:dyDescent="0.25">
      <c r="A819" s="232" t="s">
        <v>612</v>
      </c>
      <c r="B819" s="80"/>
      <c r="C819" s="80" t="s">
        <v>610</v>
      </c>
      <c r="D819" s="80" t="s">
        <v>13</v>
      </c>
      <c r="E819" s="80" t="s">
        <v>613</v>
      </c>
      <c r="F819" s="80"/>
      <c r="G819" s="81">
        <v>22738.799999999999</v>
      </c>
      <c r="H819" s="81">
        <v>22738.799999999999</v>
      </c>
      <c r="I819" s="233">
        <v>100</v>
      </c>
    </row>
    <row r="820" spans="1:9" ht="27" x14ac:dyDescent="0.25">
      <c r="A820" s="232" t="s">
        <v>40</v>
      </c>
      <c r="B820" s="80"/>
      <c r="C820" s="80" t="s">
        <v>610</v>
      </c>
      <c r="D820" s="80" t="s">
        <v>13</v>
      </c>
      <c r="E820" s="80" t="s">
        <v>613</v>
      </c>
      <c r="F820" s="80" t="s">
        <v>41</v>
      </c>
      <c r="G820" s="81">
        <v>22738.799999999999</v>
      </c>
      <c r="H820" s="81">
        <v>22738.799999999999</v>
      </c>
      <c r="I820" s="233">
        <v>100</v>
      </c>
    </row>
    <row r="821" spans="1:9" ht="27" x14ac:dyDescent="0.25">
      <c r="A821" s="232" t="s">
        <v>42</v>
      </c>
      <c r="B821" s="80"/>
      <c r="C821" s="80" t="s">
        <v>610</v>
      </c>
      <c r="D821" s="80" t="s">
        <v>13</v>
      </c>
      <c r="E821" s="80" t="s">
        <v>613</v>
      </c>
      <c r="F821" s="80" t="s">
        <v>43</v>
      </c>
      <c r="G821" s="81">
        <v>22738.799999999999</v>
      </c>
      <c r="H821" s="81">
        <v>22738.799999999999</v>
      </c>
      <c r="I821" s="233">
        <v>100</v>
      </c>
    </row>
    <row r="822" spans="1:9" x14ac:dyDescent="0.25">
      <c r="A822" s="232" t="s">
        <v>62</v>
      </c>
      <c r="B822" s="80"/>
      <c r="C822" s="80" t="s">
        <v>610</v>
      </c>
      <c r="D822" s="80" t="s">
        <v>13</v>
      </c>
      <c r="E822" s="80" t="s">
        <v>63</v>
      </c>
      <c r="F822" s="80"/>
      <c r="G822" s="81">
        <v>759.7</v>
      </c>
      <c r="H822" s="81">
        <v>759.7</v>
      </c>
      <c r="I822" s="233">
        <v>100</v>
      </c>
    </row>
    <row r="823" spans="1:9" x14ac:dyDescent="0.25">
      <c r="A823" s="232" t="s">
        <v>333</v>
      </c>
      <c r="B823" s="80"/>
      <c r="C823" s="80" t="s">
        <v>610</v>
      </c>
      <c r="D823" s="80" t="s">
        <v>13</v>
      </c>
      <c r="E823" s="80" t="s">
        <v>334</v>
      </c>
      <c r="F823" s="80"/>
      <c r="G823" s="81">
        <v>759.7</v>
      </c>
      <c r="H823" s="81">
        <v>759.7</v>
      </c>
      <c r="I823" s="233">
        <v>100</v>
      </c>
    </row>
    <row r="824" spans="1:9" ht="40.5" x14ac:dyDescent="0.25">
      <c r="A824" s="232" t="s">
        <v>335</v>
      </c>
      <c r="B824" s="80"/>
      <c r="C824" s="80" t="s">
        <v>610</v>
      </c>
      <c r="D824" s="80" t="s">
        <v>13</v>
      </c>
      <c r="E824" s="80" t="s">
        <v>336</v>
      </c>
      <c r="F824" s="80"/>
      <c r="G824" s="81">
        <v>759.7</v>
      </c>
      <c r="H824" s="81">
        <v>759.7</v>
      </c>
      <c r="I824" s="233">
        <v>100</v>
      </c>
    </row>
    <row r="825" spans="1:9" ht="40.5" x14ac:dyDescent="0.25">
      <c r="A825" s="232" t="s">
        <v>626</v>
      </c>
      <c r="B825" s="80"/>
      <c r="C825" s="80" t="s">
        <v>610</v>
      </c>
      <c r="D825" s="80" t="s">
        <v>13</v>
      </c>
      <c r="E825" s="80" t="s">
        <v>627</v>
      </c>
      <c r="F825" s="80"/>
      <c r="G825" s="81">
        <v>759.7</v>
      </c>
      <c r="H825" s="81">
        <v>759.7</v>
      </c>
      <c r="I825" s="233">
        <v>100</v>
      </c>
    </row>
    <row r="826" spans="1:9" ht="27" x14ac:dyDescent="0.25">
      <c r="A826" s="232" t="s">
        <v>40</v>
      </c>
      <c r="B826" s="80"/>
      <c r="C826" s="80" t="s">
        <v>610</v>
      </c>
      <c r="D826" s="80" t="s">
        <v>13</v>
      </c>
      <c r="E826" s="80" t="s">
        <v>627</v>
      </c>
      <c r="F826" s="80" t="s">
        <v>41</v>
      </c>
      <c r="G826" s="81">
        <v>759.7</v>
      </c>
      <c r="H826" s="81">
        <v>759.7</v>
      </c>
      <c r="I826" s="233">
        <v>100</v>
      </c>
    </row>
    <row r="827" spans="1:9" ht="27" x14ac:dyDescent="0.25">
      <c r="A827" s="232" t="s">
        <v>42</v>
      </c>
      <c r="B827" s="80"/>
      <c r="C827" s="80" t="s">
        <v>610</v>
      </c>
      <c r="D827" s="80" t="s">
        <v>13</v>
      </c>
      <c r="E827" s="80" t="s">
        <v>627</v>
      </c>
      <c r="F827" s="80" t="s">
        <v>43</v>
      </c>
      <c r="G827" s="81">
        <v>759.7</v>
      </c>
      <c r="H827" s="81">
        <v>759.7</v>
      </c>
      <c r="I827" s="233">
        <v>100</v>
      </c>
    </row>
    <row r="828" spans="1:9" ht="27" x14ac:dyDescent="0.25">
      <c r="A828" s="232" t="s">
        <v>628</v>
      </c>
      <c r="B828" s="80"/>
      <c r="C828" s="80" t="s">
        <v>610</v>
      </c>
      <c r="D828" s="80" t="s">
        <v>13</v>
      </c>
      <c r="E828" s="80" t="s">
        <v>629</v>
      </c>
      <c r="F828" s="80"/>
      <c r="G828" s="81">
        <v>380</v>
      </c>
      <c r="H828" s="81">
        <v>380</v>
      </c>
      <c r="I828" s="233">
        <v>100</v>
      </c>
    </row>
    <row r="829" spans="1:9" ht="27" x14ac:dyDescent="0.25">
      <c r="A829" s="232" t="s">
        <v>630</v>
      </c>
      <c r="B829" s="80"/>
      <c r="C829" s="80" t="s">
        <v>610</v>
      </c>
      <c r="D829" s="80" t="s">
        <v>13</v>
      </c>
      <c r="E829" s="80" t="s">
        <v>631</v>
      </c>
      <c r="F829" s="80"/>
      <c r="G829" s="81">
        <v>380</v>
      </c>
      <c r="H829" s="81">
        <v>380</v>
      </c>
      <c r="I829" s="233">
        <v>100</v>
      </c>
    </row>
    <row r="830" spans="1:9" ht="27" x14ac:dyDescent="0.25">
      <c r="A830" s="232" t="s">
        <v>632</v>
      </c>
      <c r="B830" s="80"/>
      <c r="C830" s="80" t="s">
        <v>610</v>
      </c>
      <c r="D830" s="80" t="s">
        <v>13</v>
      </c>
      <c r="E830" s="80" t="s">
        <v>633</v>
      </c>
      <c r="F830" s="80"/>
      <c r="G830" s="81">
        <v>380</v>
      </c>
      <c r="H830" s="81">
        <v>380</v>
      </c>
      <c r="I830" s="233">
        <v>100</v>
      </c>
    </row>
    <row r="831" spans="1:9" ht="27" x14ac:dyDescent="0.25">
      <c r="A831" s="232" t="s">
        <v>634</v>
      </c>
      <c r="B831" s="80"/>
      <c r="C831" s="80" t="s">
        <v>610</v>
      </c>
      <c r="D831" s="80" t="s">
        <v>13</v>
      </c>
      <c r="E831" s="80" t="s">
        <v>635</v>
      </c>
      <c r="F831" s="80"/>
      <c r="G831" s="81">
        <v>380</v>
      </c>
      <c r="H831" s="81">
        <v>380</v>
      </c>
      <c r="I831" s="233">
        <v>100</v>
      </c>
    </row>
    <row r="832" spans="1:9" ht="27" x14ac:dyDescent="0.25">
      <c r="A832" s="232" t="s">
        <v>499</v>
      </c>
      <c r="B832" s="80"/>
      <c r="C832" s="80" t="s">
        <v>610</v>
      </c>
      <c r="D832" s="80" t="s">
        <v>13</v>
      </c>
      <c r="E832" s="80" t="s">
        <v>635</v>
      </c>
      <c r="F832" s="80" t="s">
        <v>500</v>
      </c>
      <c r="G832" s="81">
        <v>380</v>
      </c>
      <c r="H832" s="81">
        <v>380</v>
      </c>
      <c r="I832" s="233">
        <v>100</v>
      </c>
    </row>
    <row r="833" spans="1:9" x14ac:dyDescent="0.25">
      <c r="A833" s="232" t="s">
        <v>501</v>
      </c>
      <c r="B833" s="80"/>
      <c r="C833" s="80" t="s">
        <v>610</v>
      </c>
      <c r="D833" s="80" t="s">
        <v>13</v>
      </c>
      <c r="E833" s="80" t="s">
        <v>635</v>
      </c>
      <c r="F833" s="80" t="s">
        <v>502</v>
      </c>
      <c r="G833" s="81">
        <v>380</v>
      </c>
      <c r="H833" s="81">
        <v>380</v>
      </c>
      <c r="I833" s="233">
        <v>100</v>
      </c>
    </row>
    <row r="834" spans="1:9" x14ac:dyDescent="0.25">
      <c r="A834" s="234" t="s">
        <v>636</v>
      </c>
      <c r="B834" s="84"/>
      <c r="C834" s="84" t="s">
        <v>610</v>
      </c>
      <c r="D834" s="84" t="s">
        <v>15</v>
      </c>
      <c r="E834" s="84"/>
      <c r="F834" s="84"/>
      <c r="G834" s="85">
        <v>882985.1</v>
      </c>
      <c r="H834" s="85">
        <v>880204.2</v>
      </c>
      <c r="I834" s="235">
        <v>99.7</v>
      </c>
    </row>
    <row r="835" spans="1:9" x14ac:dyDescent="0.25">
      <c r="A835" s="232" t="s">
        <v>54</v>
      </c>
      <c r="B835" s="80"/>
      <c r="C835" s="80" t="s">
        <v>610</v>
      </c>
      <c r="D835" s="80" t="s">
        <v>15</v>
      </c>
      <c r="E835" s="80" t="s">
        <v>55</v>
      </c>
      <c r="F835" s="80"/>
      <c r="G835" s="81">
        <v>29228.1</v>
      </c>
      <c r="H835" s="81">
        <v>29228.1</v>
      </c>
      <c r="I835" s="233">
        <v>100</v>
      </c>
    </row>
    <row r="836" spans="1:9" x14ac:dyDescent="0.25">
      <c r="A836" s="232" t="s">
        <v>56</v>
      </c>
      <c r="B836" s="80"/>
      <c r="C836" s="80" t="s">
        <v>610</v>
      </c>
      <c r="D836" s="80" t="s">
        <v>15</v>
      </c>
      <c r="E836" s="80" t="s">
        <v>57</v>
      </c>
      <c r="F836" s="80"/>
      <c r="G836" s="81">
        <v>29228.1</v>
      </c>
      <c r="H836" s="81">
        <v>29228.1</v>
      </c>
      <c r="I836" s="233">
        <v>100</v>
      </c>
    </row>
    <row r="837" spans="1:9" ht="27" x14ac:dyDescent="0.25">
      <c r="A837" s="232" t="s">
        <v>637</v>
      </c>
      <c r="B837" s="80"/>
      <c r="C837" s="80" t="s">
        <v>610</v>
      </c>
      <c r="D837" s="80" t="s">
        <v>15</v>
      </c>
      <c r="E837" s="80" t="s">
        <v>638</v>
      </c>
      <c r="F837" s="80"/>
      <c r="G837" s="81">
        <v>20003.900000000001</v>
      </c>
      <c r="H837" s="81">
        <v>20003.900000000001</v>
      </c>
      <c r="I837" s="233">
        <v>100</v>
      </c>
    </row>
    <row r="838" spans="1:9" ht="40.5" x14ac:dyDescent="0.25">
      <c r="A838" s="232" t="s">
        <v>639</v>
      </c>
      <c r="B838" s="80"/>
      <c r="C838" s="80" t="s">
        <v>610</v>
      </c>
      <c r="D838" s="80" t="s">
        <v>15</v>
      </c>
      <c r="E838" s="80" t="s">
        <v>640</v>
      </c>
      <c r="F838" s="80"/>
      <c r="G838" s="81">
        <v>20003.900000000001</v>
      </c>
      <c r="H838" s="81">
        <v>20003.900000000001</v>
      </c>
      <c r="I838" s="233">
        <v>100</v>
      </c>
    </row>
    <row r="839" spans="1:9" ht="27" x14ac:dyDescent="0.25">
      <c r="A839" s="232" t="s">
        <v>40</v>
      </c>
      <c r="B839" s="80"/>
      <c r="C839" s="80" t="s">
        <v>610</v>
      </c>
      <c r="D839" s="80" t="s">
        <v>15</v>
      </c>
      <c r="E839" s="80" t="s">
        <v>640</v>
      </c>
      <c r="F839" s="80" t="s">
        <v>41</v>
      </c>
      <c r="G839" s="81">
        <v>20003.900000000001</v>
      </c>
      <c r="H839" s="81">
        <v>20003.900000000001</v>
      </c>
      <c r="I839" s="233">
        <v>100</v>
      </c>
    </row>
    <row r="840" spans="1:9" ht="27" x14ac:dyDescent="0.25">
      <c r="A840" s="232" t="s">
        <v>42</v>
      </c>
      <c r="B840" s="80"/>
      <c r="C840" s="80" t="s">
        <v>610</v>
      </c>
      <c r="D840" s="80" t="s">
        <v>15</v>
      </c>
      <c r="E840" s="80" t="s">
        <v>640</v>
      </c>
      <c r="F840" s="80" t="s">
        <v>43</v>
      </c>
      <c r="G840" s="81">
        <v>20003.900000000001</v>
      </c>
      <c r="H840" s="81">
        <v>20003.900000000001</v>
      </c>
      <c r="I840" s="233">
        <v>100</v>
      </c>
    </row>
    <row r="841" spans="1:9" x14ac:dyDescent="0.25">
      <c r="A841" s="232" t="s">
        <v>661</v>
      </c>
      <c r="B841" s="80"/>
      <c r="C841" s="80" t="s">
        <v>610</v>
      </c>
      <c r="D841" s="80" t="s">
        <v>15</v>
      </c>
      <c r="E841" s="80" t="s">
        <v>662</v>
      </c>
      <c r="F841" s="80"/>
      <c r="G841" s="81">
        <v>9224.2000000000007</v>
      </c>
      <c r="H841" s="81">
        <v>9224.2000000000007</v>
      </c>
      <c r="I841" s="233">
        <v>100</v>
      </c>
    </row>
    <row r="842" spans="1:9" ht="40.5" x14ac:dyDescent="0.25">
      <c r="A842" s="232" t="s">
        <v>663</v>
      </c>
      <c r="B842" s="80"/>
      <c r="C842" s="80" t="s">
        <v>610</v>
      </c>
      <c r="D842" s="80" t="s">
        <v>15</v>
      </c>
      <c r="E842" s="80" t="s">
        <v>664</v>
      </c>
      <c r="F842" s="80"/>
      <c r="G842" s="81">
        <v>9224.2000000000007</v>
      </c>
      <c r="H842" s="81">
        <v>9224.2000000000007</v>
      </c>
      <c r="I842" s="233">
        <v>100</v>
      </c>
    </row>
    <row r="843" spans="1:9" ht="27" x14ac:dyDescent="0.25">
      <c r="A843" s="232" t="s">
        <v>40</v>
      </c>
      <c r="B843" s="80"/>
      <c r="C843" s="80" t="s">
        <v>610</v>
      </c>
      <c r="D843" s="80" t="s">
        <v>15</v>
      </c>
      <c r="E843" s="80" t="s">
        <v>664</v>
      </c>
      <c r="F843" s="80" t="s">
        <v>41</v>
      </c>
      <c r="G843" s="81">
        <v>9224.2000000000007</v>
      </c>
      <c r="H843" s="81">
        <v>9224.2000000000007</v>
      </c>
      <c r="I843" s="233">
        <v>100</v>
      </c>
    </row>
    <row r="844" spans="1:9" ht="27" x14ac:dyDescent="0.25">
      <c r="A844" s="232" t="s">
        <v>42</v>
      </c>
      <c r="B844" s="80"/>
      <c r="C844" s="80" t="s">
        <v>610</v>
      </c>
      <c r="D844" s="80" t="s">
        <v>15</v>
      </c>
      <c r="E844" s="80" t="s">
        <v>664</v>
      </c>
      <c r="F844" s="80" t="s">
        <v>43</v>
      </c>
      <c r="G844" s="81">
        <v>9224.2000000000007</v>
      </c>
      <c r="H844" s="81">
        <v>9224.2000000000007</v>
      </c>
      <c r="I844" s="233">
        <v>100</v>
      </c>
    </row>
    <row r="845" spans="1:9" ht="27" x14ac:dyDescent="0.25">
      <c r="A845" s="232" t="s">
        <v>628</v>
      </c>
      <c r="B845" s="80"/>
      <c r="C845" s="80" t="s">
        <v>610</v>
      </c>
      <c r="D845" s="80" t="s">
        <v>15</v>
      </c>
      <c r="E845" s="80" t="s">
        <v>629</v>
      </c>
      <c r="F845" s="80"/>
      <c r="G845" s="81">
        <v>853757</v>
      </c>
      <c r="H845" s="81">
        <v>850976.1</v>
      </c>
      <c r="I845" s="233">
        <v>99.7</v>
      </c>
    </row>
    <row r="846" spans="1:9" ht="27" x14ac:dyDescent="0.25">
      <c r="A846" s="232" t="s">
        <v>630</v>
      </c>
      <c r="B846" s="80"/>
      <c r="C846" s="80" t="s">
        <v>610</v>
      </c>
      <c r="D846" s="80" t="s">
        <v>15</v>
      </c>
      <c r="E846" s="80" t="s">
        <v>631</v>
      </c>
      <c r="F846" s="80"/>
      <c r="G846" s="81">
        <v>853757</v>
      </c>
      <c r="H846" s="81">
        <v>850976.1</v>
      </c>
      <c r="I846" s="233">
        <v>99.7</v>
      </c>
    </row>
    <row r="847" spans="1:9" x14ac:dyDescent="0.25">
      <c r="A847" s="232" t="s">
        <v>661</v>
      </c>
      <c r="B847" s="80"/>
      <c r="C847" s="80" t="s">
        <v>610</v>
      </c>
      <c r="D847" s="80" t="s">
        <v>15</v>
      </c>
      <c r="E847" s="80" t="s">
        <v>665</v>
      </c>
      <c r="F847" s="80"/>
      <c r="G847" s="81">
        <v>853757</v>
      </c>
      <c r="H847" s="81">
        <v>850976.1</v>
      </c>
      <c r="I847" s="233">
        <v>99.7</v>
      </c>
    </row>
    <row r="848" spans="1:9" ht="27" x14ac:dyDescent="0.25">
      <c r="A848" s="232" t="s">
        <v>666</v>
      </c>
      <c r="B848" s="80"/>
      <c r="C848" s="80" t="s">
        <v>610</v>
      </c>
      <c r="D848" s="80" t="s">
        <v>15</v>
      </c>
      <c r="E848" s="80" t="s">
        <v>667</v>
      </c>
      <c r="F848" s="80"/>
      <c r="G848" s="81">
        <v>48</v>
      </c>
      <c r="H848" s="81">
        <v>48</v>
      </c>
      <c r="I848" s="233">
        <v>100</v>
      </c>
    </row>
    <row r="849" spans="1:9" ht="27" x14ac:dyDescent="0.25">
      <c r="A849" s="232" t="s">
        <v>499</v>
      </c>
      <c r="B849" s="80"/>
      <c r="C849" s="80" t="s">
        <v>610</v>
      </c>
      <c r="D849" s="80" t="s">
        <v>15</v>
      </c>
      <c r="E849" s="80" t="s">
        <v>667</v>
      </c>
      <c r="F849" s="80" t="s">
        <v>500</v>
      </c>
      <c r="G849" s="81">
        <v>48</v>
      </c>
      <c r="H849" s="81">
        <v>48</v>
      </c>
      <c r="I849" s="233">
        <v>100</v>
      </c>
    </row>
    <row r="850" spans="1:9" x14ac:dyDescent="0.25">
      <c r="A850" s="232" t="s">
        <v>501</v>
      </c>
      <c r="B850" s="80"/>
      <c r="C850" s="80" t="s">
        <v>610</v>
      </c>
      <c r="D850" s="80" t="s">
        <v>15</v>
      </c>
      <c r="E850" s="80" t="s">
        <v>667</v>
      </c>
      <c r="F850" s="80" t="s">
        <v>502</v>
      </c>
      <c r="G850" s="81">
        <v>48</v>
      </c>
      <c r="H850" s="81">
        <v>48</v>
      </c>
      <c r="I850" s="233">
        <v>100</v>
      </c>
    </row>
    <row r="851" spans="1:9" ht="40.5" x14ac:dyDescent="0.25">
      <c r="A851" s="232" t="s">
        <v>668</v>
      </c>
      <c r="B851" s="80"/>
      <c r="C851" s="80" t="s">
        <v>610</v>
      </c>
      <c r="D851" s="80" t="s">
        <v>15</v>
      </c>
      <c r="E851" s="80" t="s">
        <v>669</v>
      </c>
      <c r="F851" s="80"/>
      <c r="G851" s="81">
        <v>1227.7</v>
      </c>
      <c r="H851" s="81">
        <v>1227.7</v>
      </c>
      <c r="I851" s="233">
        <v>100</v>
      </c>
    </row>
    <row r="852" spans="1:9" ht="27" x14ac:dyDescent="0.25">
      <c r="A852" s="232" t="s">
        <v>499</v>
      </c>
      <c r="B852" s="80"/>
      <c r="C852" s="80" t="s">
        <v>610</v>
      </c>
      <c r="D852" s="80" t="s">
        <v>15</v>
      </c>
      <c r="E852" s="80" t="s">
        <v>669</v>
      </c>
      <c r="F852" s="80" t="s">
        <v>500</v>
      </c>
      <c r="G852" s="81">
        <v>1227.7</v>
      </c>
      <c r="H852" s="81">
        <v>1227.7</v>
      </c>
      <c r="I852" s="233">
        <v>100</v>
      </c>
    </row>
    <row r="853" spans="1:9" x14ac:dyDescent="0.25">
      <c r="A853" s="232" t="s">
        <v>501</v>
      </c>
      <c r="B853" s="80"/>
      <c r="C853" s="80" t="s">
        <v>610</v>
      </c>
      <c r="D853" s="80" t="s">
        <v>15</v>
      </c>
      <c r="E853" s="80" t="s">
        <v>669</v>
      </c>
      <c r="F853" s="80" t="s">
        <v>502</v>
      </c>
      <c r="G853" s="81">
        <v>1227.7</v>
      </c>
      <c r="H853" s="81">
        <v>1227.7</v>
      </c>
      <c r="I853" s="233">
        <v>100</v>
      </c>
    </row>
    <row r="854" spans="1:9" x14ac:dyDescent="0.25">
      <c r="A854" s="232" t="s">
        <v>670</v>
      </c>
      <c r="B854" s="80"/>
      <c r="C854" s="80" t="s">
        <v>610</v>
      </c>
      <c r="D854" s="80" t="s">
        <v>15</v>
      </c>
      <c r="E854" s="80" t="s">
        <v>671</v>
      </c>
      <c r="F854" s="80"/>
      <c r="G854" s="81">
        <v>11621.9</v>
      </c>
      <c r="H854" s="81">
        <v>11621.9</v>
      </c>
      <c r="I854" s="233">
        <v>100</v>
      </c>
    </row>
    <row r="855" spans="1:9" ht="27" x14ac:dyDescent="0.25">
      <c r="A855" s="232" t="s">
        <v>499</v>
      </c>
      <c r="B855" s="80"/>
      <c r="C855" s="80" t="s">
        <v>610</v>
      </c>
      <c r="D855" s="80" t="s">
        <v>15</v>
      </c>
      <c r="E855" s="80" t="s">
        <v>671</v>
      </c>
      <c r="F855" s="80" t="s">
        <v>500</v>
      </c>
      <c r="G855" s="81">
        <v>11621.9</v>
      </c>
      <c r="H855" s="81">
        <v>11621.9</v>
      </c>
      <c r="I855" s="233">
        <v>100</v>
      </c>
    </row>
    <row r="856" spans="1:9" x14ac:dyDescent="0.25">
      <c r="A856" s="232" t="s">
        <v>501</v>
      </c>
      <c r="B856" s="80"/>
      <c r="C856" s="80" t="s">
        <v>610</v>
      </c>
      <c r="D856" s="80" t="s">
        <v>15</v>
      </c>
      <c r="E856" s="80" t="s">
        <v>671</v>
      </c>
      <c r="F856" s="80" t="s">
        <v>502</v>
      </c>
      <c r="G856" s="81">
        <v>11621.9</v>
      </c>
      <c r="H856" s="81">
        <v>11621.9</v>
      </c>
      <c r="I856" s="233">
        <v>100</v>
      </c>
    </row>
    <row r="857" spans="1:9" ht="27" x14ac:dyDescent="0.25">
      <c r="A857" s="232" t="s">
        <v>672</v>
      </c>
      <c r="B857" s="80"/>
      <c r="C857" s="80" t="s">
        <v>610</v>
      </c>
      <c r="D857" s="80" t="s">
        <v>15</v>
      </c>
      <c r="E857" s="80" t="s">
        <v>673</v>
      </c>
      <c r="F857" s="80"/>
      <c r="G857" s="81">
        <v>840859.4</v>
      </c>
      <c r="H857" s="81">
        <v>838078.6</v>
      </c>
      <c r="I857" s="233">
        <v>99.7</v>
      </c>
    </row>
    <row r="858" spans="1:9" ht="27" x14ac:dyDescent="0.25">
      <c r="A858" s="232" t="s">
        <v>499</v>
      </c>
      <c r="B858" s="80"/>
      <c r="C858" s="80" t="s">
        <v>610</v>
      </c>
      <c r="D858" s="80" t="s">
        <v>15</v>
      </c>
      <c r="E858" s="80" t="s">
        <v>673</v>
      </c>
      <c r="F858" s="80" t="s">
        <v>500</v>
      </c>
      <c r="G858" s="81">
        <v>840859.4</v>
      </c>
      <c r="H858" s="81">
        <v>838078.6</v>
      </c>
      <c r="I858" s="233">
        <v>99.7</v>
      </c>
    </row>
    <row r="859" spans="1:9" x14ac:dyDescent="0.25">
      <c r="A859" s="232" t="s">
        <v>501</v>
      </c>
      <c r="B859" s="80"/>
      <c r="C859" s="80" t="s">
        <v>610</v>
      </c>
      <c r="D859" s="80" t="s">
        <v>15</v>
      </c>
      <c r="E859" s="80" t="s">
        <v>673</v>
      </c>
      <c r="F859" s="80" t="s">
        <v>502</v>
      </c>
      <c r="G859" s="81">
        <v>840859.4</v>
      </c>
      <c r="H859" s="81">
        <v>838078.6</v>
      </c>
      <c r="I859" s="233">
        <v>99.7</v>
      </c>
    </row>
    <row r="860" spans="1:9" x14ac:dyDescent="0.25">
      <c r="A860" s="230" t="s">
        <v>674</v>
      </c>
      <c r="B860" s="78"/>
      <c r="C860" s="78" t="s">
        <v>610</v>
      </c>
      <c r="D860" s="78" t="s">
        <v>33</v>
      </c>
      <c r="E860" s="78"/>
      <c r="F860" s="78"/>
      <c r="G860" s="79">
        <v>1975.5</v>
      </c>
      <c r="H860" s="79">
        <v>0</v>
      </c>
      <c r="I860" s="231">
        <v>0</v>
      </c>
    </row>
    <row r="861" spans="1:9" x14ac:dyDescent="0.25">
      <c r="A861" s="232" t="s">
        <v>54</v>
      </c>
      <c r="B861" s="80"/>
      <c r="C861" s="80" t="s">
        <v>610</v>
      </c>
      <c r="D861" s="80" t="s">
        <v>33</v>
      </c>
      <c r="E861" s="80" t="s">
        <v>55</v>
      </c>
      <c r="F861" s="80"/>
      <c r="G861" s="81">
        <v>1975.5</v>
      </c>
      <c r="H861" s="81">
        <v>0</v>
      </c>
      <c r="I861" s="233">
        <v>0</v>
      </c>
    </row>
    <row r="862" spans="1:9" ht="27" x14ac:dyDescent="0.25">
      <c r="A862" s="232" t="s">
        <v>675</v>
      </c>
      <c r="B862" s="80"/>
      <c r="C862" s="80" t="s">
        <v>610</v>
      </c>
      <c r="D862" s="80" t="s">
        <v>33</v>
      </c>
      <c r="E862" s="80" t="s">
        <v>676</v>
      </c>
      <c r="F862" s="80"/>
      <c r="G862" s="81">
        <v>1975.5</v>
      </c>
      <c r="H862" s="81">
        <v>0</v>
      </c>
      <c r="I862" s="233">
        <v>0</v>
      </c>
    </row>
    <row r="863" spans="1:9" ht="40.5" x14ac:dyDescent="0.25">
      <c r="A863" s="232" t="s">
        <v>677</v>
      </c>
      <c r="B863" s="80"/>
      <c r="C863" s="80" t="s">
        <v>610</v>
      </c>
      <c r="D863" s="80" t="s">
        <v>33</v>
      </c>
      <c r="E863" s="80" t="s">
        <v>678</v>
      </c>
      <c r="F863" s="80"/>
      <c r="G863" s="81">
        <v>1975.5</v>
      </c>
      <c r="H863" s="81">
        <v>0</v>
      </c>
      <c r="I863" s="233">
        <v>0</v>
      </c>
    </row>
    <row r="864" spans="1:9" ht="40.5" x14ac:dyDescent="0.25">
      <c r="A864" s="232" t="s">
        <v>679</v>
      </c>
      <c r="B864" s="80"/>
      <c r="C864" s="80" t="s">
        <v>610</v>
      </c>
      <c r="D864" s="80" t="s">
        <v>33</v>
      </c>
      <c r="E864" s="80" t="s">
        <v>680</v>
      </c>
      <c r="F864" s="80"/>
      <c r="G864" s="81">
        <v>1975.5</v>
      </c>
      <c r="H864" s="81">
        <v>0</v>
      </c>
      <c r="I864" s="233">
        <v>0</v>
      </c>
    </row>
    <row r="865" spans="1:9" ht="27" x14ac:dyDescent="0.25">
      <c r="A865" s="232" t="s">
        <v>40</v>
      </c>
      <c r="B865" s="80"/>
      <c r="C865" s="80" t="s">
        <v>610</v>
      </c>
      <c r="D865" s="80" t="s">
        <v>33</v>
      </c>
      <c r="E865" s="80" t="s">
        <v>680</v>
      </c>
      <c r="F865" s="80" t="s">
        <v>41</v>
      </c>
      <c r="G865" s="81">
        <v>1975.5</v>
      </c>
      <c r="H865" s="81">
        <v>0</v>
      </c>
      <c r="I865" s="233">
        <v>0</v>
      </c>
    </row>
    <row r="866" spans="1:9" ht="27" x14ac:dyDescent="0.25">
      <c r="A866" s="232" t="s">
        <v>42</v>
      </c>
      <c r="B866" s="80"/>
      <c r="C866" s="80" t="s">
        <v>610</v>
      </c>
      <c r="D866" s="80" t="s">
        <v>33</v>
      </c>
      <c r="E866" s="80" t="s">
        <v>680</v>
      </c>
      <c r="F866" s="80" t="s">
        <v>43</v>
      </c>
      <c r="G866" s="81">
        <v>1975.5</v>
      </c>
      <c r="H866" s="81">
        <v>0</v>
      </c>
      <c r="I866" s="233">
        <v>0</v>
      </c>
    </row>
    <row r="867" spans="1:9" ht="27" x14ac:dyDescent="0.25">
      <c r="A867" s="230" t="s">
        <v>685</v>
      </c>
      <c r="B867" s="78"/>
      <c r="C867" s="78" t="s">
        <v>610</v>
      </c>
      <c r="D867" s="78" t="s">
        <v>309</v>
      </c>
      <c r="E867" s="78"/>
      <c r="F867" s="78"/>
      <c r="G867" s="79">
        <v>176.7</v>
      </c>
      <c r="H867" s="79">
        <v>176.7</v>
      </c>
      <c r="I867" s="231">
        <v>100</v>
      </c>
    </row>
    <row r="868" spans="1:9" ht="27" x14ac:dyDescent="0.25">
      <c r="A868" s="232" t="s">
        <v>16</v>
      </c>
      <c r="B868" s="80"/>
      <c r="C868" s="80" t="s">
        <v>610</v>
      </c>
      <c r="D868" s="80" t="s">
        <v>309</v>
      </c>
      <c r="E868" s="80" t="s">
        <v>17</v>
      </c>
      <c r="F868" s="80"/>
      <c r="G868" s="81">
        <v>176.7</v>
      </c>
      <c r="H868" s="81">
        <v>176.7</v>
      </c>
      <c r="I868" s="233">
        <v>100</v>
      </c>
    </row>
    <row r="869" spans="1:9" ht="27" x14ac:dyDescent="0.25">
      <c r="A869" s="232" t="s">
        <v>686</v>
      </c>
      <c r="B869" s="80"/>
      <c r="C869" s="80" t="s">
        <v>610</v>
      </c>
      <c r="D869" s="80" t="s">
        <v>309</v>
      </c>
      <c r="E869" s="80" t="s">
        <v>687</v>
      </c>
      <c r="F869" s="80"/>
      <c r="G869" s="81">
        <v>176.7</v>
      </c>
      <c r="H869" s="81">
        <v>176.7</v>
      </c>
      <c r="I869" s="233">
        <v>100</v>
      </c>
    </row>
    <row r="870" spans="1:9" ht="27" x14ac:dyDescent="0.25">
      <c r="A870" s="232" t="s">
        <v>688</v>
      </c>
      <c r="B870" s="80"/>
      <c r="C870" s="80" t="s">
        <v>610</v>
      </c>
      <c r="D870" s="80" t="s">
        <v>309</v>
      </c>
      <c r="E870" s="80" t="s">
        <v>689</v>
      </c>
      <c r="F870" s="80"/>
      <c r="G870" s="81">
        <v>176.7</v>
      </c>
      <c r="H870" s="81">
        <v>176.7</v>
      </c>
      <c r="I870" s="233">
        <v>100</v>
      </c>
    </row>
    <row r="871" spans="1:9" ht="108" x14ac:dyDescent="0.25">
      <c r="A871" s="232" t="s">
        <v>690</v>
      </c>
      <c r="B871" s="80"/>
      <c r="C871" s="80" t="s">
        <v>610</v>
      </c>
      <c r="D871" s="80" t="s">
        <v>309</v>
      </c>
      <c r="E871" s="80" t="s">
        <v>691</v>
      </c>
      <c r="F871" s="80"/>
      <c r="G871" s="81">
        <v>176.7</v>
      </c>
      <c r="H871" s="81">
        <v>176.7</v>
      </c>
      <c r="I871" s="233">
        <v>100</v>
      </c>
    </row>
    <row r="872" spans="1:9" ht="27" x14ac:dyDescent="0.25">
      <c r="A872" s="232" t="s">
        <v>40</v>
      </c>
      <c r="B872" s="80"/>
      <c r="C872" s="80" t="s">
        <v>610</v>
      </c>
      <c r="D872" s="80" t="s">
        <v>309</v>
      </c>
      <c r="E872" s="80" t="s">
        <v>691</v>
      </c>
      <c r="F872" s="80" t="s">
        <v>41</v>
      </c>
      <c r="G872" s="81">
        <v>176.7</v>
      </c>
      <c r="H872" s="81">
        <v>176.7</v>
      </c>
      <c r="I872" s="233">
        <v>100</v>
      </c>
    </row>
    <row r="873" spans="1:9" ht="27" x14ac:dyDescent="0.25">
      <c r="A873" s="232" t="s">
        <v>42</v>
      </c>
      <c r="B873" s="80"/>
      <c r="C873" s="80" t="s">
        <v>610</v>
      </c>
      <c r="D873" s="80" t="s">
        <v>309</v>
      </c>
      <c r="E873" s="80" t="s">
        <v>691</v>
      </c>
      <c r="F873" s="80" t="s">
        <v>43</v>
      </c>
      <c r="G873" s="81">
        <v>176.7</v>
      </c>
      <c r="H873" s="81">
        <v>176.7</v>
      </c>
      <c r="I873" s="233">
        <v>100</v>
      </c>
    </row>
    <row r="874" spans="1:9" x14ac:dyDescent="0.25">
      <c r="A874" s="230" t="s">
        <v>692</v>
      </c>
      <c r="B874" s="78"/>
      <c r="C874" s="78" t="s">
        <v>610</v>
      </c>
      <c r="D874" s="78" t="s">
        <v>610</v>
      </c>
      <c r="E874" s="78"/>
      <c r="F874" s="78"/>
      <c r="G874" s="79">
        <v>707.7</v>
      </c>
      <c r="H874" s="79">
        <v>707.7</v>
      </c>
      <c r="I874" s="231">
        <v>100</v>
      </c>
    </row>
    <row r="875" spans="1:9" ht="40.5" x14ac:dyDescent="0.25">
      <c r="A875" s="232" t="s">
        <v>165</v>
      </c>
      <c r="B875" s="80"/>
      <c r="C875" s="80" t="s">
        <v>610</v>
      </c>
      <c r="D875" s="80" t="s">
        <v>610</v>
      </c>
      <c r="E875" s="80" t="s">
        <v>166</v>
      </c>
      <c r="F875" s="80"/>
      <c r="G875" s="81">
        <v>707.7</v>
      </c>
      <c r="H875" s="81">
        <v>707.7</v>
      </c>
      <c r="I875" s="233">
        <v>100</v>
      </c>
    </row>
    <row r="876" spans="1:9" x14ac:dyDescent="0.25">
      <c r="A876" s="232" t="s">
        <v>286</v>
      </c>
      <c r="B876" s="80"/>
      <c r="C876" s="80" t="s">
        <v>610</v>
      </c>
      <c r="D876" s="80" t="s">
        <v>610</v>
      </c>
      <c r="E876" s="80" t="s">
        <v>287</v>
      </c>
      <c r="F876" s="80"/>
      <c r="G876" s="81">
        <v>707.7</v>
      </c>
      <c r="H876" s="81">
        <v>707.7</v>
      </c>
      <c r="I876" s="233">
        <v>100</v>
      </c>
    </row>
    <row r="877" spans="1:9" ht="67.5" x14ac:dyDescent="0.25">
      <c r="A877" s="232" t="s">
        <v>288</v>
      </c>
      <c r="B877" s="80"/>
      <c r="C877" s="80" t="s">
        <v>610</v>
      </c>
      <c r="D877" s="80" t="s">
        <v>610</v>
      </c>
      <c r="E877" s="80" t="s">
        <v>289</v>
      </c>
      <c r="F877" s="80"/>
      <c r="G877" s="81">
        <v>707.7</v>
      </c>
      <c r="H877" s="81">
        <v>707.7</v>
      </c>
      <c r="I877" s="233">
        <v>100</v>
      </c>
    </row>
    <row r="878" spans="1:9" ht="40.5" x14ac:dyDescent="0.25">
      <c r="A878" s="232" t="s">
        <v>695</v>
      </c>
      <c r="B878" s="80"/>
      <c r="C878" s="80" t="s">
        <v>610</v>
      </c>
      <c r="D878" s="80" t="s">
        <v>610</v>
      </c>
      <c r="E878" s="80" t="s">
        <v>696</v>
      </c>
      <c r="F878" s="80"/>
      <c r="G878" s="81">
        <v>707.7</v>
      </c>
      <c r="H878" s="81">
        <v>707.7</v>
      </c>
      <c r="I878" s="233">
        <v>100</v>
      </c>
    </row>
    <row r="879" spans="1:9" ht="27" x14ac:dyDescent="0.25">
      <c r="A879" s="232" t="s">
        <v>40</v>
      </c>
      <c r="B879" s="80"/>
      <c r="C879" s="80" t="s">
        <v>610</v>
      </c>
      <c r="D879" s="80" t="s">
        <v>610</v>
      </c>
      <c r="E879" s="80" t="s">
        <v>696</v>
      </c>
      <c r="F879" s="80" t="s">
        <v>41</v>
      </c>
      <c r="G879" s="81">
        <v>707.7</v>
      </c>
      <c r="H879" s="81">
        <v>707.7</v>
      </c>
      <c r="I879" s="233">
        <v>100</v>
      </c>
    </row>
    <row r="880" spans="1:9" ht="27" x14ac:dyDescent="0.25">
      <c r="A880" s="232" t="s">
        <v>42</v>
      </c>
      <c r="B880" s="80"/>
      <c r="C880" s="80" t="s">
        <v>610</v>
      </c>
      <c r="D880" s="80" t="s">
        <v>610</v>
      </c>
      <c r="E880" s="80" t="s">
        <v>696</v>
      </c>
      <c r="F880" s="80" t="s">
        <v>43</v>
      </c>
      <c r="G880" s="81">
        <v>707.7</v>
      </c>
      <c r="H880" s="81">
        <v>707.7</v>
      </c>
      <c r="I880" s="233">
        <v>100</v>
      </c>
    </row>
    <row r="881" spans="1:9" x14ac:dyDescent="0.25">
      <c r="A881" s="230" t="s">
        <v>699</v>
      </c>
      <c r="B881" s="78"/>
      <c r="C881" s="78" t="s">
        <v>610</v>
      </c>
      <c r="D881" s="78" t="s">
        <v>213</v>
      </c>
      <c r="E881" s="78"/>
      <c r="F881" s="78"/>
      <c r="G881" s="79">
        <v>29510.400000000001</v>
      </c>
      <c r="H881" s="79">
        <v>29510.400000000001</v>
      </c>
      <c r="I881" s="231">
        <v>100</v>
      </c>
    </row>
    <row r="882" spans="1:9" x14ac:dyDescent="0.25">
      <c r="A882" s="232" t="s">
        <v>62</v>
      </c>
      <c r="B882" s="80"/>
      <c r="C882" s="80" t="s">
        <v>610</v>
      </c>
      <c r="D882" s="80" t="s">
        <v>213</v>
      </c>
      <c r="E882" s="80" t="s">
        <v>63</v>
      </c>
      <c r="F882" s="80"/>
      <c r="G882" s="81">
        <v>3982.7</v>
      </c>
      <c r="H882" s="81">
        <v>3982.7</v>
      </c>
      <c r="I882" s="233">
        <v>100</v>
      </c>
    </row>
    <row r="883" spans="1:9" ht="27" x14ac:dyDescent="0.25">
      <c r="A883" s="232" t="s">
        <v>707</v>
      </c>
      <c r="B883" s="80"/>
      <c r="C883" s="80" t="s">
        <v>610</v>
      </c>
      <c r="D883" s="80" t="s">
        <v>213</v>
      </c>
      <c r="E883" s="80" t="s">
        <v>708</v>
      </c>
      <c r="F883" s="80"/>
      <c r="G883" s="81">
        <v>3982.7</v>
      </c>
      <c r="H883" s="81">
        <v>3982.7</v>
      </c>
      <c r="I883" s="233">
        <v>100</v>
      </c>
    </row>
    <row r="884" spans="1:9" ht="40.5" x14ac:dyDescent="0.25">
      <c r="A884" s="232" t="s">
        <v>709</v>
      </c>
      <c r="B884" s="80"/>
      <c r="C884" s="80" t="s">
        <v>610</v>
      </c>
      <c r="D884" s="80" t="s">
        <v>213</v>
      </c>
      <c r="E884" s="80" t="s">
        <v>710</v>
      </c>
      <c r="F884" s="80"/>
      <c r="G884" s="81">
        <v>3982.7</v>
      </c>
      <c r="H884" s="81">
        <v>3982.7</v>
      </c>
      <c r="I884" s="233">
        <v>100</v>
      </c>
    </row>
    <row r="885" spans="1:9" ht="27" x14ac:dyDescent="0.25">
      <c r="A885" s="232" t="s">
        <v>711</v>
      </c>
      <c r="B885" s="80"/>
      <c r="C885" s="80" t="s">
        <v>610</v>
      </c>
      <c r="D885" s="80" t="s">
        <v>213</v>
      </c>
      <c r="E885" s="80" t="s">
        <v>712</v>
      </c>
      <c r="F885" s="80"/>
      <c r="G885" s="81">
        <v>3982.7</v>
      </c>
      <c r="H885" s="81">
        <v>3982.7</v>
      </c>
      <c r="I885" s="233">
        <v>100</v>
      </c>
    </row>
    <row r="886" spans="1:9" x14ac:dyDescent="0.25">
      <c r="A886" s="232" t="s">
        <v>114</v>
      </c>
      <c r="B886" s="80"/>
      <c r="C886" s="80" t="s">
        <v>610</v>
      </c>
      <c r="D886" s="80" t="s">
        <v>213</v>
      </c>
      <c r="E886" s="80" t="s">
        <v>712</v>
      </c>
      <c r="F886" s="80" t="s">
        <v>115</v>
      </c>
      <c r="G886" s="81">
        <v>3982.7</v>
      </c>
      <c r="H886" s="81">
        <v>3982.7</v>
      </c>
      <c r="I886" s="233">
        <v>100</v>
      </c>
    </row>
    <row r="887" spans="1:9" ht="27" x14ac:dyDescent="0.25">
      <c r="A887" s="232" t="s">
        <v>161</v>
      </c>
      <c r="B887" s="80"/>
      <c r="C887" s="80" t="s">
        <v>610</v>
      </c>
      <c r="D887" s="80" t="s">
        <v>213</v>
      </c>
      <c r="E887" s="80" t="s">
        <v>712</v>
      </c>
      <c r="F887" s="80" t="s">
        <v>162</v>
      </c>
      <c r="G887" s="81">
        <v>3982.7</v>
      </c>
      <c r="H887" s="81">
        <v>3982.7</v>
      </c>
      <c r="I887" s="233">
        <v>100</v>
      </c>
    </row>
    <row r="888" spans="1:9" ht="27" x14ac:dyDescent="0.25">
      <c r="A888" s="232" t="s">
        <v>16</v>
      </c>
      <c r="B888" s="80"/>
      <c r="C888" s="80" t="s">
        <v>610</v>
      </c>
      <c r="D888" s="80" t="s">
        <v>213</v>
      </c>
      <c r="E888" s="80" t="s">
        <v>17</v>
      </c>
      <c r="F888" s="80"/>
      <c r="G888" s="81">
        <v>25527.7</v>
      </c>
      <c r="H888" s="81">
        <v>25527.7</v>
      </c>
      <c r="I888" s="233">
        <v>100</v>
      </c>
    </row>
    <row r="889" spans="1:9" x14ac:dyDescent="0.25">
      <c r="A889" s="232" t="s">
        <v>18</v>
      </c>
      <c r="B889" s="80"/>
      <c r="C889" s="80" t="s">
        <v>610</v>
      </c>
      <c r="D889" s="80" t="s">
        <v>213</v>
      </c>
      <c r="E889" s="80" t="s">
        <v>19</v>
      </c>
      <c r="F889" s="80"/>
      <c r="G889" s="81">
        <v>25527.7</v>
      </c>
      <c r="H889" s="81">
        <v>25527.7</v>
      </c>
      <c r="I889" s="233">
        <v>100</v>
      </c>
    </row>
    <row r="890" spans="1:9" ht="27" x14ac:dyDescent="0.25">
      <c r="A890" s="232" t="s">
        <v>20</v>
      </c>
      <c r="B890" s="80"/>
      <c r="C890" s="80" t="s">
        <v>610</v>
      </c>
      <c r="D890" s="80" t="s">
        <v>213</v>
      </c>
      <c r="E890" s="80" t="s">
        <v>21</v>
      </c>
      <c r="F890" s="80"/>
      <c r="G890" s="81">
        <v>25527.7</v>
      </c>
      <c r="H890" s="81">
        <v>25527.7</v>
      </c>
      <c r="I890" s="233">
        <v>100</v>
      </c>
    </row>
    <row r="891" spans="1:9" ht="40.5" x14ac:dyDescent="0.25">
      <c r="A891" s="232" t="s">
        <v>713</v>
      </c>
      <c r="B891" s="80"/>
      <c r="C891" s="80" t="s">
        <v>610</v>
      </c>
      <c r="D891" s="80" t="s">
        <v>213</v>
      </c>
      <c r="E891" s="80" t="s">
        <v>714</v>
      </c>
      <c r="F891" s="80"/>
      <c r="G891" s="81">
        <v>14448.6</v>
      </c>
      <c r="H891" s="81">
        <v>14448.6</v>
      </c>
      <c r="I891" s="233">
        <v>100</v>
      </c>
    </row>
    <row r="892" spans="1:9" ht="27" x14ac:dyDescent="0.25">
      <c r="A892" s="232" t="s">
        <v>148</v>
      </c>
      <c r="B892" s="80"/>
      <c r="C892" s="80" t="s">
        <v>610</v>
      </c>
      <c r="D892" s="80" t="s">
        <v>213</v>
      </c>
      <c r="E892" s="80" t="s">
        <v>714</v>
      </c>
      <c r="F892" s="80" t="s">
        <v>149</v>
      </c>
      <c r="G892" s="81">
        <v>14448.6</v>
      </c>
      <c r="H892" s="81">
        <v>14448.6</v>
      </c>
      <c r="I892" s="233">
        <v>100</v>
      </c>
    </row>
    <row r="893" spans="1:9" x14ac:dyDescent="0.25">
      <c r="A893" s="232" t="s">
        <v>150</v>
      </c>
      <c r="B893" s="80"/>
      <c r="C893" s="80" t="s">
        <v>610</v>
      </c>
      <c r="D893" s="80" t="s">
        <v>213</v>
      </c>
      <c r="E893" s="80" t="s">
        <v>714</v>
      </c>
      <c r="F893" s="80" t="s">
        <v>151</v>
      </c>
      <c r="G893" s="81">
        <v>14448.6</v>
      </c>
      <c r="H893" s="81">
        <v>14448.6</v>
      </c>
      <c r="I893" s="233">
        <v>100</v>
      </c>
    </row>
    <row r="894" spans="1:9" ht="40.5" x14ac:dyDescent="0.25">
      <c r="A894" s="232" t="s">
        <v>715</v>
      </c>
      <c r="B894" s="80"/>
      <c r="C894" s="80" t="s">
        <v>610</v>
      </c>
      <c r="D894" s="80" t="s">
        <v>213</v>
      </c>
      <c r="E894" s="80" t="s">
        <v>716</v>
      </c>
      <c r="F894" s="80"/>
      <c r="G894" s="81">
        <v>11079.1</v>
      </c>
      <c r="H894" s="81">
        <v>11079.1</v>
      </c>
      <c r="I894" s="233">
        <v>100</v>
      </c>
    </row>
    <row r="895" spans="1:9" ht="27" x14ac:dyDescent="0.25">
      <c r="A895" s="232" t="s">
        <v>148</v>
      </c>
      <c r="B895" s="80"/>
      <c r="C895" s="80" t="s">
        <v>610</v>
      </c>
      <c r="D895" s="80" t="s">
        <v>213</v>
      </c>
      <c r="E895" s="80" t="s">
        <v>716</v>
      </c>
      <c r="F895" s="80" t="s">
        <v>149</v>
      </c>
      <c r="G895" s="81">
        <v>11079.1</v>
      </c>
      <c r="H895" s="81">
        <v>11079.1</v>
      </c>
      <c r="I895" s="233">
        <v>100</v>
      </c>
    </row>
    <row r="896" spans="1:9" x14ac:dyDescent="0.25">
      <c r="A896" s="232" t="s">
        <v>150</v>
      </c>
      <c r="B896" s="80"/>
      <c r="C896" s="80" t="s">
        <v>610</v>
      </c>
      <c r="D896" s="80" t="s">
        <v>213</v>
      </c>
      <c r="E896" s="80" t="s">
        <v>716</v>
      </c>
      <c r="F896" s="80" t="s">
        <v>151</v>
      </c>
      <c r="G896" s="81">
        <v>11079.1</v>
      </c>
      <c r="H896" s="81">
        <v>11079.1</v>
      </c>
      <c r="I896" s="233">
        <v>100</v>
      </c>
    </row>
    <row r="897" spans="1:12" x14ac:dyDescent="0.25">
      <c r="A897" s="228" t="s">
        <v>717</v>
      </c>
      <c r="B897" s="75"/>
      <c r="C897" s="75" t="s">
        <v>319</v>
      </c>
      <c r="D897" s="75"/>
      <c r="E897" s="75"/>
      <c r="F897" s="75"/>
      <c r="G897" s="77">
        <v>3992.7</v>
      </c>
      <c r="H897" s="77">
        <v>3782.8</v>
      </c>
      <c r="I897" s="229">
        <v>94.7</v>
      </c>
      <c r="K897" s="74"/>
      <c r="L897" s="74"/>
    </row>
    <row r="898" spans="1:12" x14ac:dyDescent="0.25">
      <c r="A898" s="230" t="s">
        <v>718</v>
      </c>
      <c r="B898" s="78"/>
      <c r="C898" s="78" t="s">
        <v>319</v>
      </c>
      <c r="D898" s="78" t="s">
        <v>13</v>
      </c>
      <c r="E898" s="78"/>
      <c r="F898" s="78"/>
      <c r="G898" s="79">
        <v>3992.7</v>
      </c>
      <c r="H898" s="79">
        <v>3782.8</v>
      </c>
      <c r="I898" s="231">
        <v>94.7</v>
      </c>
    </row>
    <row r="899" spans="1:12" x14ac:dyDescent="0.25">
      <c r="A899" s="232" t="s">
        <v>46</v>
      </c>
      <c r="B899" s="80"/>
      <c r="C899" s="80" t="s">
        <v>319</v>
      </c>
      <c r="D899" s="80" t="s">
        <v>13</v>
      </c>
      <c r="E899" s="80" t="s">
        <v>47</v>
      </c>
      <c r="F899" s="80"/>
      <c r="G899" s="81">
        <v>3036.8</v>
      </c>
      <c r="H899" s="81">
        <v>3036.8</v>
      </c>
      <c r="I899" s="233">
        <v>100</v>
      </c>
    </row>
    <row r="900" spans="1:12" x14ac:dyDescent="0.25">
      <c r="A900" s="232" t="s">
        <v>725</v>
      </c>
      <c r="B900" s="80"/>
      <c r="C900" s="80" t="s">
        <v>319</v>
      </c>
      <c r="D900" s="80" t="s">
        <v>13</v>
      </c>
      <c r="E900" s="80" t="s">
        <v>726</v>
      </c>
      <c r="F900" s="80"/>
      <c r="G900" s="81">
        <v>2848.1</v>
      </c>
      <c r="H900" s="81">
        <v>2848.1</v>
      </c>
      <c r="I900" s="233">
        <v>100</v>
      </c>
    </row>
    <row r="901" spans="1:12" ht="40.5" x14ac:dyDescent="0.25">
      <c r="A901" s="232" t="s">
        <v>727</v>
      </c>
      <c r="B901" s="80"/>
      <c r="C901" s="80" t="s">
        <v>319</v>
      </c>
      <c r="D901" s="80" t="s">
        <v>13</v>
      </c>
      <c r="E901" s="80" t="s">
        <v>728</v>
      </c>
      <c r="F901" s="80"/>
      <c r="G901" s="81">
        <v>2848.1</v>
      </c>
      <c r="H901" s="81">
        <v>2848.1</v>
      </c>
      <c r="I901" s="233">
        <v>100</v>
      </c>
    </row>
    <row r="902" spans="1:12" ht="40.5" x14ac:dyDescent="0.25">
      <c r="A902" s="232" t="s">
        <v>729</v>
      </c>
      <c r="B902" s="80"/>
      <c r="C902" s="80" t="s">
        <v>319</v>
      </c>
      <c r="D902" s="80" t="s">
        <v>13</v>
      </c>
      <c r="E902" s="80" t="s">
        <v>730</v>
      </c>
      <c r="F902" s="80"/>
      <c r="G902" s="81">
        <v>2848.1</v>
      </c>
      <c r="H902" s="81">
        <v>2848.1</v>
      </c>
      <c r="I902" s="233">
        <v>100</v>
      </c>
    </row>
    <row r="903" spans="1:12" ht="27" x14ac:dyDescent="0.25">
      <c r="A903" s="232" t="s">
        <v>40</v>
      </c>
      <c r="B903" s="80"/>
      <c r="C903" s="80" t="s">
        <v>319</v>
      </c>
      <c r="D903" s="80" t="s">
        <v>13</v>
      </c>
      <c r="E903" s="80" t="s">
        <v>730</v>
      </c>
      <c r="F903" s="80" t="s">
        <v>41</v>
      </c>
      <c r="G903" s="81">
        <v>2848.1</v>
      </c>
      <c r="H903" s="81">
        <v>2848.1</v>
      </c>
      <c r="I903" s="233">
        <v>100</v>
      </c>
    </row>
    <row r="904" spans="1:12" ht="27" x14ac:dyDescent="0.25">
      <c r="A904" s="232" t="s">
        <v>42</v>
      </c>
      <c r="B904" s="80"/>
      <c r="C904" s="80" t="s">
        <v>319</v>
      </c>
      <c r="D904" s="80" t="s">
        <v>13</v>
      </c>
      <c r="E904" s="80" t="s">
        <v>730</v>
      </c>
      <c r="F904" s="80" t="s">
        <v>43</v>
      </c>
      <c r="G904" s="81">
        <v>2848.1</v>
      </c>
      <c r="H904" s="81">
        <v>2848.1</v>
      </c>
      <c r="I904" s="233">
        <v>100</v>
      </c>
    </row>
    <row r="905" spans="1:12" ht="40.5" x14ac:dyDescent="0.25">
      <c r="A905" s="232" t="s">
        <v>276</v>
      </c>
      <c r="B905" s="80"/>
      <c r="C905" s="80" t="s">
        <v>319</v>
      </c>
      <c r="D905" s="80" t="s">
        <v>13</v>
      </c>
      <c r="E905" s="80" t="s">
        <v>277</v>
      </c>
      <c r="F905" s="80"/>
      <c r="G905" s="81">
        <v>188.7</v>
      </c>
      <c r="H905" s="81">
        <v>188.7</v>
      </c>
      <c r="I905" s="233">
        <v>100</v>
      </c>
    </row>
    <row r="906" spans="1:12" ht="27" x14ac:dyDescent="0.25">
      <c r="A906" s="232" t="s">
        <v>741</v>
      </c>
      <c r="B906" s="80"/>
      <c r="C906" s="80" t="s">
        <v>319</v>
      </c>
      <c r="D906" s="80" t="s">
        <v>13</v>
      </c>
      <c r="E906" s="80" t="s">
        <v>742</v>
      </c>
      <c r="F906" s="80"/>
      <c r="G906" s="81">
        <v>188.7</v>
      </c>
      <c r="H906" s="81">
        <v>188.7</v>
      </c>
      <c r="I906" s="233">
        <v>100</v>
      </c>
    </row>
    <row r="907" spans="1:12" ht="40.5" x14ac:dyDescent="0.25">
      <c r="A907" s="232" t="s">
        <v>743</v>
      </c>
      <c r="B907" s="80"/>
      <c r="C907" s="80" t="s">
        <v>319</v>
      </c>
      <c r="D907" s="80" t="s">
        <v>13</v>
      </c>
      <c r="E907" s="80" t="s">
        <v>744</v>
      </c>
      <c r="F907" s="80"/>
      <c r="G907" s="81">
        <v>188.7</v>
      </c>
      <c r="H907" s="81">
        <v>188.7</v>
      </c>
      <c r="I907" s="233">
        <v>100</v>
      </c>
    </row>
    <row r="908" spans="1:12" ht="27" x14ac:dyDescent="0.25">
      <c r="A908" s="232" t="s">
        <v>40</v>
      </c>
      <c r="B908" s="80"/>
      <c r="C908" s="80" t="s">
        <v>319</v>
      </c>
      <c r="D908" s="80" t="s">
        <v>13</v>
      </c>
      <c r="E908" s="80" t="s">
        <v>744</v>
      </c>
      <c r="F908" s="80" t="s">
        <v>41</v>
      </c>
      <c r="G908" s="81">
        <v>188.7</v>
      </c>
      <c r="H908" s="81">
        <v>188.7</v>
      </c>
      <c r="I908" s="233">
        <v>100</v>
      </c>
    </row>
    <row r="909" spans="1:12" ht="27" x14ac:dyDescent="0.25">
      <c r="A909" s="232" t="s">
        <v>42</v>
      </c>
      <c r="B909" s="80"/>
      <c r="C909" s="80" t="s">
        <v>319</v>
      </c>
      <c r="D909" s="80" t="s">
        <v>13</v>
      </c>
      <c r="E909" s="80" t="s">
        <v>744</v>
      </c>
      <c r="F909" s="80" t="s">
        <v>43</v>
      </c>
      <c r="G909" s="81">
        <v>188.7</v>
      </c>
      <c r="H909" s="81">
        <v>188.7</v>
      </c>
      <c r="I909" s="233">
        <v>100</v>
      </c>
    </row>
    <row r="910" spans="1:12" x14ac:dyDescent="0.25">
      <c r="A910" s="232" t="s">
        <v>436</v>
      </c>
      <c r="B910" s="80"/>
      <c r="C910" s="80" t="s">
        <v>319</v>
      </c>
      <c r="D910" s="80" t="s">
        <v>13</v>
      </c>
      <c r="E910" s="80" t="s">
        <v>437</v>
      </c>
      <c r="F910" s="80"/>
      <c r="G910" s="81">
        <v>922.9</v>
      </c>
      <c r="H910" s="81">
        <v>713</v>
      </c>
      <c r="I910" s="233">
        <v>77.2</v>
      </c>
    </row>
    <row r="911" spans="1:12" ht="40.5" x14ac:dyDescent="0.25">
      <c r="A911" s="232" t="s">
        <v>444</v>
      </c>
      <c r="B911" s="80"/>
      <c r="C911" s="80" t="s">
        <v>319</v>
      </c>
      <c r="D911" s="80" t="s">
        <v>13</v>
      </c>
      <c r="E911" s="80" t="s">
        <v>445</v>
      </c>
      <c r="F911" s="80"/>
      <c r="G911" s="81">
        <v>922.9</v>
      </c>
      <c r="H911" s="81">
        <v>713</v>
      </c>
      <c r="I911" s="233">
        <v>77.2</v>
      </c>
    </row>
    <row r="912" spans="1:12" ht="40.5" x14ac:dyDescent="0.25">
      <c r="A912" s="232" t="s">
        <v>446</v>
      </c>
      <c r="B912" s="80"/>
      <c r="C912" s="80" t="s">
        <v>319</v>
      </c>
      <c r="D912" s="80" t="s">
        <v>13</v>
      </c>
      <c r="E912" s="80" t="s">
        <v>447</v>
      </c>
      <c r="F912" s="80"/>
      <c r="G912" s="81">
        <v>922.9</v>
      </c>
      <c r="H912" s="81">
        <v>713</v>
      </c>
      <c r="I912" s="233">
        <v>77.2</v>
      </c>
    </row>
    <row r="913" spans="1:12" ht="40.5" x14ac:dyDescent="0.25">
      <c r="A913" s="232" t="s">
        <v>448</v>
      </c>
      <c r="B913" s="80"/>
      <c r="C913" s="80" t="s">
        <v>319</v>
      </c>
      <c r="D913" s="80" t="s">
        <v>13</v>
      </c>
      <c r="E913" s="80" t="s">
        <v>449</v>
      </c>
      <c r="F913" s="80"/>
      <c r="G913" s="81">
        <v>922.9</v>
      </c>
      <c r="H913" s="81">
        <v>713</v>
      </c>
      <c r="I913" s="233">
        <v>77.2</v>
      </c>
    </row>
    <row r="914" spans="1:12" ht="27" x14ac:dyDescent="0.25">
      <c r="A914" s="232" t="s">
        <v>40</v>
      </c>
      <c r="B914" s="80"/>
      <c r="C914" s="80" t="s">
        <v>319</v>
      </c>
      <c r="D914" s="80" t="s">
        <v>13</v>
      </c>
      <c r="E914" s="80" t="s">
        <v>449</v>
      </c>
      <c r="F914" s="80" t="s">
        <v>41</v>
      </c>
      <c r="G914" s="81">
        <v>922.9</v>
      </c>
      <c r="H914" s="81">
        <v>713</v>
      </c>
      <c r="I914" s="233">
        <v>77.2</v>
      </c>
    </row>
    <row r="915" spans="1:12" ht="27" x14ac:dyDescent="0.25">
      <c r="A915" s="232" t="s">
        <v>42</v>
      </c>
      <c r="B915" s="80"/>
      <c r="C915" s="80" t="s">
        <v>319</v>
      </c>
      <c r="D915" s="80" t="s">
        <v>13</v>
      </c>
      <c r="E915" s="80" t="s">
        <v>449</v>
      </c>
      <c r="F915" s="80" t="s">
        <v>43</v>
      </c>
      <c r="G915" s="81">
        <v>922.9</v>
      </c>
      <c r="H915" s="81">
        <v>713</v>
      </c>
      <c r="I915" s="233">
        <v>77.2</v>
      </c>
    </row>
    <row r="916" spans="1:12" x14ac:dyDescent="0.25">
      <c r="A916" s="232" t="s">
        <v>28</v>
      </c>
      <c r="B916" s="80"/>
      <c r="C916" s="80" t="s">
        <v>319</v>
      </c>
      <c r="D916" s="80" t="s">
        <v>13</v>
      </c>
      <c r="E916" s="80" t="s">
        <v>29</v>
      </c>
      <c r="F916" s="80"/>
      <c r="G916" s="81">
        <v>33</v>
      </c>
      <c r="H916" s="81">
        <v>33</v>
      </c>
      <c r="I916" s="233">
        <v>100</v>
      </c>
    </row>
    <row r="917" spans="1:12" ht="27" x14ac:dyDescent="0.25">
      <c r="A917" s="232" t="s">
        <v>112</v>
      </c>
      <c r="B917" s="80"/>
      <c r="C917" s="80" t="s">
        <v>319</v>
      </c>
      <c r="D917" s="80" t="s">
        <v>13</v>
      </c>
      <c r="E917" s="80" t="s">
        <v>113</v>
      </c>
      <c r="F917" s="80"/>
      <c r="G917" s="81">
        <v>33</v>
      </c>
      <c r="H917" s="81">
        <v>33</v>
      </c>
      <c r="I917" s="233">
        <v>100</v>
      </c>
    </row>
    <row r="918" spans="1:12" ht="27" x14ac:dyDescent="0.25">
      <c r="A918" s="232" t="s">
        <v>40</v>
      </c>
      <c r="B918" s="80"/>
      <c r="C918" s="80" t="s">
        <v>319</v>
      </c>
      <c r="D918" s="80" t="s">
        <v>13</v>
      </c>
      <c r="E918" s="80" t="s">
        <v>113</v>
      </c>
      <c r="F918" s="80" t="s">
        <v>41</v>
      </c>
      <c r="G918" s="81">
        <v>33</v>
      </c>
      <c r="H918" s="81">
        <v>33</v>
      </c>
      <c r="I918" s="233">
        <v>100</v>
      </c>
    </row>
    <row r="919" spans="1:12" ht="27" x14ac:dyDescent="0.25">
      <c r="A919" s="232" t="s">
        <v>42</v>
      </c>
      <c r="B919" s="80"/>
      <c r="C919" s="80" t="s">
        <v>319</v>
      </c>
      <c r="D919" s="80" t="s">
        <v>13</v>
      </c>
      <c r="E919" s="80" t="s">
        <v>113</v>
      </c>
      <c r="F919" s="80" t="s">
        <v>43</v>
      </c>
      <c r="G919" s="81">
        <v>33</v>
      </c>
      <c r="H919" s="81">
        <v>33</v>
      </c>
      <c r="I919" s="233">
        <v>100</v>
      </c>
    </row>
    <row r="920" spans="1:12" x14ac:dyDescent="0.25">
      <c r="A920" s="228" t="s">
        <v>756</v>
      </c>
      <c r="B920" s="75"/>
      <c r="C920" s="75" t="s">
        <v>401</v>
      </c>
      <c r="D920" s="75"/>
      <c r="E920" s="75"/>
      <c r="F920" s="75"/>
      <c r="G920" s="77">
        <v>206026.9</v>
      </c>
      <c r="H920" s="77">
        <v>205811.7</v>
      </c>
      <c r="I920" s="229">
        <v>99.9</v>
      </c>
      <c r="K920" s="74"/>
      <c r="L920" s="82"/>
    </row>
    <row r="921" spans="1:12" x14ac:dyDescent="0.25">
      <c r="A921" s="230" t="s">
        <v>757</v>
      </c>
      <c r="B921" s="78"/>
      <c r="C921" s="78" t="s">
        <v>401</v>
      </c>
      <c r="D921" s="78" t="s">
        <v>13</v>
      </c>
      <c r="E921" s="78"/>
      <c r="F921" s="78"/>
      <c r="G921" s="79">
        <v>25800</v>
      </c>
      <c r="H921" s="79">
        <v>25740.6</v>
      </c>
      <c r="I921" s="231">
        <v>99.8</v>
      </c>
    </row>
    <row r="922" spans="1:12" x14ac:dyDescent="0.25">
      <c r="A922" s="232" t="s">
        <v>62</v>
      </c>
      <c r="B922" s="80"/>
      <c r="C922" s="80" t="s">
        <v>401</v>
      </c>
      <c r="D922" s="80" t="s">
        <v>13</v>
      </c>
      <c r="E922" s="80" t="s">
        <v>63</v>
      </c>
      <c r="F922" s="80"/>
      <c r="G922" s="81">
        <v>25800</v>
      </c>
      <c r="H922" s="81">
        <v>25740.6</v>
      </c>
      <c r="I922" s="233">
        <v>99.8</v>
      </c>
    </row>
    <row r="923" spans="1:12" x14ac:dyDescent="0.25">
      <c r="A923" s="232" t="s">
        <v>64</v>
      </c>
      <c r="B923" s="80"/>
      <c r="C923" s="80" t="s">
        <v>401</v>
      </c>
      <c r="D923" s="80" t="s">
        <v>13</v>
      </c>
      <c r="E923" s="80" t="s">
        <v>65</v>
      </c>
      <c r="F923" s="80"/>
      <c r="G923" s="81">
        <v>25800</v>
      </c>
      <c r="H923" s="81">
        <v>25740.6</v>
      </c>
      <c r="I923" s="233">
        <v>99.8</v>
      </c>
    </row>
    <row r="924" spans="1:12" ht="40.5" x14ac:dyDescent="0.25">
      <c r="A924" s="232" t="s">
        <v>758</v>
      </c>
      <c r="B924" s="80"/>
      <c r="C924" s="80" t="s">
        <v>401</v>
      </c>
      <c r="D924" s="80" t="s">
        <v>13</v>
      </c>
      <c r="E924" s="80" t="s">
        <v>759</v>
      </c>
      <c r="F924" s="80"/>
      <c r="G924" s="81">
        <v>25800</v>
      </c>
      <c r="H924" s="81">
        <v>25740.6</v>
      </c>
      <c r="I924" s="233">
        <v>99.8</v>
      </c>
    </row>
    <row r="925" spans="1:12" ht="40.5" x14ac:dyDescent="0.25">
      <c r="A925" s="232" t="s">
        <v>760</v>
      </c>
      <c r="B925" s="80"/>
      <c r="C925" s="80" t="s">
        <v>401</v>
      </c>
      <c r="D925" s="80" t="s">
        <v>13</v>
      </c>
      <c r="E925" s="80" t="s">
        <v>761</v>
      </c>
      <c r="F925" s="80"/>
      <c r="G925" s="81">
        <v>25800</v>
      </c>
      <c r="H925" s="81">
        <v>25740.6</v>
      </c>
      <c r="I925" s="233">
        <v>99.8</v>
      </c>
    </row>
    <row r="926" spans="1:12" x14ac:dyDescent="0.25">
      <c r="A926" s="232" t="s">
        <v>114</v>
      </c>
      <c r="B926" s="80"/>
      <c r="C926" s="80" t="s">
        <v>401</v>
      </c>
      <c r="D926" s="80" t="s">
        <v>13</v>
      </c>
      <c r="E926" s="80" t="s">
        <v>761</v>
      </c>
      <c r="F926" s="80" t="s">
        <v>115</v>
      </c>
      <c r="G926" s="81">
        <v>25800</v>
      </c>
      <c r="H926" s="81">
        <v>25740.6</v>
      </c>
      <c r="I926" s="233">
        <v>99.8</v>
      </c>
    </row>
    <row r="927" spans="1:12" ht="27" x14ac:dyDescent="0.25">
      <c r="A927" s="232" t="s">
        <v>161</v>
      </c>
      <c r="B927" s="80"/>
      <c r="C927" s="80" t="s">
        <v>401</v>
      </c>
      <c r="D927" s="80" t="s">
        <v>13</v>
      </c>
      <c r="E927" s="80" t="s">
        <v>761</v>
      </c>
      <c r="F927" s="80" t="s">
        <v>162</v>
      </c>
      <c r="G927" s="81">
        <v>25800</v>
      </c>
      <c r="H927" s="81">
        <v>25740.6</v>
      </c>
      <c r="I927" s="233">
        <v>99.8</v>
      </c>
    </row>
    <row r="928" spans="1:12" x14ac:dyDescent="0.25">
      <c r="A928" s="230" t="s">
        <v>762</v>
      </c>
      <c r="B928" s="78"/>
      <c r="C928" s="78" t="s">
        <v>401</v>
      </c>
      <c r="D928" s="78" t="s">
        <v>33</v>
      </c>
      <c r="E928" s="78"/>
      <c r="F928" s="78"/>
      <c r="G928" s="79">
        <v>143836.6</v>
      </c>
      <c r="H928" s="79">
        <v>143745.4</v>
      </c>
      <c r="I928" s="231">
        <v>99.9</v>
      </c>
    </row>
    <row r="929" spans="1:9" x14ac:dyDescent="0.25">
      <c r="A929" s="232" t="s">
        <v>763</v>
      </c>
      <c r="B929" s="80"/>
      <c r="C929" s="80" t="s">
        <v>401</v>
      </c>
      <c r="D929" s="80" t="s">
        <v>33</v>
      </c>
      <c r="E929" s="80" t="s">
        <v>764</v>
      </c>
      <c r="F929" s="80"/>
      <c r="G929" s="81">
        <v>4200</v>
      </c>
      <c r="H929" s="81">
        <v>4200</v>
      </c>
      <c r="I929" s="233">
        <v>100</v>
      </c>
    </row>
    <row r="930" spans="1:9" ht="27" x14ac:dyDescent="0.25">
      <c r="A930" s="232" t="s">
        <v>765</v>
      </c>
      <c r="B930" s="80"/>
      <c r="C930" s="80" t="s">
        <v>401</v>
      </c>
      <c r="D930" s="80" t="s">
        <v>33</v>
      </c>
      <c r="E930" s="80" t="s">
        <v>766</v>
      </c>
      <c r="F930" s="80"/>
      <c r="G930" s="81">
        <v>4200</v>
      </c>
      <c r="H930" s="81">
        <v>4200</v>
      </c>
      <c r="I930" s="233">
        <v>100</v>
      </c>
    </row>
    <row r="931" spans="1:9" ht="27" x14ac:dyDescent="0.25">
      <c r="A931" s="232" t="s">
        <v>767</v>
      </c>
      <c r="B931" s="80"/>
      <c r="C931" s="80" t="s">
        <v>401</v>
      </c>
      <c r="D931" s="80" t="s">
        <v>33</v>
      </c>
      <c r="E931" s="80" t="s">
        <v>768</v>
      </c>
      <c r="F931" s="80"/>
      <c r="G931" s="81">
        <v>4200</v>
      </c>
      <c r="H931" s="81">
        <v>4200</v>
      </c>
      <c r="I931" s="233">
        <v>100</v>
      </c>
    </row>
    <row r="932" spans="1:9" ht="54" x14ac:dyDescent="0.25">
      <c r="A932" s="232" t="s">
        <v>769</v>
      </c>
      <c r="B932" s="80"/>
      <c r="C932" s="80" t="s">
        <v>401</v>
      </c>
      <c r="D932" s="80" t="s">
        <v>33</v>
      </c>
      <c r="E932" s="80" t="s">
        <v>770</v>
      </c>
      <c r="F932" s="80"/>
      <c r="G932" s="81">
        <v>4200</v>
      </c>
      <c r="H932" s="81">
        <v>4200</v>
      </c>
      <c r="I932" s="233">
        <v>100</v>
      </c>
    </row>
    <row r="933" spans="1:9" x14ac:dyDescent="0.25">
      <c r="A933" s="232" t="s">
        <v>114</v>
      </c>
      <c r="B933" s="80"/>
      <c r="C933" s="80" t="s">
        <v>401</v>
      </c>
      <c r="D933" s="80" t="s">
        <v>33</v>
      </c>
      <c r="E933" s="80" t="s">
        <v>770</v>
      </c>
      <c r="F933" s="80" t="s">
        <v>115</v>
      </c>
      <c r="G933" s="81">
        <v>4200</v>
      </c>
      <c r="H933" s="81">
        <v>4200</v>
      </c>
      <c r="I933" s="233">
        <v>100</v>
      </c>
    </row>
    <row r="934" spans="1:9" x14ac:dyDescent="0.25">
      <c r="A934" s="232" t="s">
        <v>771</v>
      </c>
      <c r="B934" s="80"/>
      <c r="C934" s="80" t="s">
        <v>401</v>
      </c>
      <c r="D934" s="80" t="s">
        <v>33</v>
      </c>
      <c r="E934" s="80" t="s">
        <v>770</v>
      </c>
      <c r="F934" s="80" t="s">
        <v>772</v>
      </c>
      <c r="G934" s="81">
        <v>4200</v>
      </c>
      <c r="H934" s="81">
        <v>4200</v>
      </c>
      <c r="I934" s="233">
        <v>100</v>
      </c>
    </row>
    <row r="935" spans="1:9" x14ac:dyDescent="0.25">
      <c r="A935" s="232" t="s">
        <v>62</v>
      </c>
      <c r="B935" s="80"/>
      <c r="C935" s="80" t="s">
        <v>401</v>
      </c>
      <c r="D935" s="80" t="s">
        <v>33</v>
      </c>
      <c r="E935" s="80" t="s">
        <v>63</v>
      </c>
      <c r="F935" s="80"/>
      <c r="G935" s="81">
        <v>132733.6</v>
      </c>
      <c r="H935" s="81">
        <v>132733.6</v>
      </c>
      <c r="I935" s="233">
        <v>100</v>
      </c>
    </row>
    <row r="936" spans="1:9" x14ac:dyDescent="0.25">
      <c r="A936" s="232" t="s">
        <v>64</v>
      </c>
      <c r="B936" s="80"/>
      <c r="C936" s="80" t="s">
        <v>401</v>
      </c>
      <c r="D936" s="80" t="s">
        <v>33</v>
      </c>
      <c r="E936" s="80" t="s">
        <v>65</v>
      </c>
      <c r="F936" s="80"/>
      <c r="G936" s="81">
        <v>132733.6</v>
      </c>
      <c r="H936" s="81">
        <v>132733.6</v>
      </c>
      <c r="I936" s="233">
        <v>100</v>
      </c>
    </row>
    <row r="937" spans="1:9" ht="54" x14ac:dyDescent="0.25">
      <c r="A937" s="232" t="s">
        <v>66</v>
      </c>
      <c r="B937" s="80"/>
      <c r="C937" s="80" t="s">
        <v>401</v>
      </c>
      <c r="D937" s="80" t="s">
        <v>33</v>
      </c>
      <c r="E937" s="80" t="s">
        <v>67</v>
      </c>
      <c r="F937" s="80"/>
      <c r="G937" s="81">
        <v>132331</v>
      </c>
      <c r="H937" s="81">
        <v>132331</v>
      </c>
      <c r="I937" s="233">
        <v>100</v>
      </c>
    </row>
    <row r="938" spans="1:9" ht="27" x14ac:dyDescent="0.25">
      <c r="A938" s="232" t="s">
        <v>773</v>
      </c>
      <c r="B938" s="80"/>
      <c r="C938" s="80" t="s">
        <v>401</v>
      </c>
      <c r="D938" s="80" t="s">
        <v>33</v>
      </c>
      <c r="E938" s="80" t="s">
        <v>774</v>
      </c>
      <c r="F938" s="80"/>
      <c r="G938" s="81">
        <v>132331</v>
      </c>
      <c r="H938" s="81">
        <v>132331</v>
      </c>
      <c r="I938" s="233">
        <v>100</v>
      </c>
    </row>
    <row r="939" spans="1:9" ht="27" x14ac:dyDescent="0.25">
      <c r="A939" s="232" t="s">
        <v>40</v>
      </c>
      <c r="B939" s="80"/>
      <c r="C939" s="80" t="s">
        <v>401</v>
      </c>
      <c r="D939" s="80" t="s">
        <v>33</v>
      </c>
      <c r="E939" s="80" t="s">
        <v>774</v>
      </c>
      <c r="F939" s="80" t="s">
        <v>41</v>
      </c>
      <c r="G939" s="81">
        <v>982.4</v>
      </c>
      <c r="H939" s="81">
        <v>982.4</v>
      </c>
      <c r="I939" s="233">
        <v>100</v>
      </c>
    </row>
    <row r="940" spans="1:9" ht="27" x14ac:dyDescent="0.25">
      <c r="A940" s="232" t="s">
        <v>42</v>
      </c>
      <c r="B940" s="80"/>
      <c r="C940" s="80" t="s">
        <v>401</v>
      </c>
      <c r="D940" s="80" t="s">
        <v>33</v>
      </c>
      <c r="E940" s="80" t="s">
        <v>774</v>
      </c>
      <c r="F940" s="80" t="s">
        <v>43</v>
      </c>
      <c r="G940" s="81">
        <v>982.4</v>
      </c>
      <c r="H940" s="81">
        <v>982.4</v>
      </c>
      <c r="I940" s="233">
        <v>100</v>
      </c>
    </row>
    <row r="941" spans="1:9" x14ac:dyDescent="0.25">
      <c r="A941" s="232" t="s">
        <v>114</v>
      </c>
      <c r="B941" s="80"/>
      <c r="C941" s="80" t="s">
        <v>401</v>
      </c>
      <c r="D941" s="80" t="s">
        <v>33</v>
      </c>
      <c r="E941" s="80" t="s">
        <v>774</v>
      </c>
      <c r="F941" s="80" t="s">
        <v>115</v>
      </c>
      <c r="G941" s="81">
        <v>131348.6</v>
      </c>
      <c r="H941" s="81">
        <v>131348.6</v>
      </c>
      <c r="I941" s="233">
        <v>100</v>
      </c>
    </row>
    <row r="942" spans="1:9" ht="27" x14ac:dyDescent="0.25">
      <c r="A942" s="232" t="s">
        <v>161</v>
      </c>
      <c r="B942" s="80"/>
      <c r="C942" s="80" t="s">
        <v>401</v>
      </c>
      <c r="D942" s="80" t="s">
        <v>33</v>
      </c>
      <c r="E942" s="80" t="s">
        <v>774</v>
      </c>
      <c r="F942" s="80" t="s">
        <v>162</v>
      </c>
      <c r="G942" s="81">
        <v>131348.6</v>
      </c>
      <c r="H942" s="81">
        <v>131348.6</v>
      </c>
      <c r="I942" s="233">
        <v>100</v>
      </c>
    </row>
    <row r="943" spans="1:9" ht="27" x14ac:dyDescent="0.25">
      <c r="A943" s="232" t="s">
        <v>775</v>
      </c>
      <c r="B943" s="80"/>
      <c r="C943" s="80" t="s">
        <v>401</v>
      </c>
      <c r="D943" s="80" t="s">
        <v>33</v>
      </c>
      <c r="E943" s="80" t="s">
        <v>776</v>
      </c>
      <c r="F943" s="80"/>
      <c r="G943" s="81">
        <v>402.6</v>
      </c>
      <c r="H943" s="81">
        <v>402.6</v>
      </c>
      <c r="I943" s="233">
        <v>100</v>
      </c>
    </row>
    <row r="944" spans="1:9" x14ac:dyDescent="0.25">
      <c r="A944" s="232" t="s">
        <v>777</v>
      </c>
      <c r="B944" s="80"/>
      <c r="C944" s="80" t="s">
        <v>401</v>
      </c>
      <c r="D944" s="80" t="s">
        <v>33</v>
      </c>
      <c r="E944" s="80" t="s">
        <v>778</v>
      </c>
      <c r="F944" s="80"/>
      <c r="G944" s="81">
        <v>402.6</v>
      </c>
      <c r="H944" s="81">
        <v>402.6</v>
      </c>
      <c r="I944" s="233">
        <v>100</v>
      </c>
    </row>
    <row r="945" spans="1:9" x14ac:dyDescent="0.25">
      <c r="A945" s="232" t="s">
        <v>114</v>
      </c>
      <c r="B945" s="80"/>
      <c r="C945" s="80" t="s">
        <v>401</v>
      </c>
      <c r="D945" s="80" t="s">
        <v>33</v>
      </c>
      <c r="E945" s="80" t="s">
        <v>778</v>
      </c>
      <c r="F945" s="80" t="s">
        <v>115</v>
      </c>
      <c r="G945" s="81">
        <v>402.6</v>
      </c>
      <c r="H945" s="81">
        <v>402.6</v>
      </c>
      <c r="I945" s="233">
        <v>100</v>
      </c>
    </row>
    <row r="946" spans="1:9" ht="27" x14ac:dyDescent="0.25">
      <c r="A946" s="232" t="s">
        <v>161</v>
      </c>
      <c r="B946" s="80"/>
      <c r="C946" s="80" t="s">
        <v>401</v>
      </c>
      <c r="D946" s="80" t="s">
        <v>33</v>
      </c>
      <c r="E946" s="80" t="s">
        <v>778</v>
      </c>
      <c r="F946" s="80" t="s">
        <v>162</v>
      </c>
      <c r="G946" s="81">
        <v>402.6</v>
      </c>
      <c r="H946" s="81">
        <v>402.6</v>
      </c>
      <c r="I946" s="233">
        <v>100</v>
      </c>
    </row>
    <row r="947" spans="1:9" x14ac:dyDescent="0.25">
      <c r="A947" s="232" t="s">
        <v>78</v>
      </c>
      <c r="B947" s="80"/>
      <c r="C947" s="80" t="s">
        <v>401</v>
      </c>
      <c r="D947" s="80" t="s">
        <v>33</v>
      </c>
      <c r="E947" s="80" t="s">
        <v>79</v>
      </c>
      <c r="F947" s="80"/>
      <c r="G947" s="81">
        <v>294</v>
      </c>
      <c r="H947" s="81">
        <v>293.8</v>
      </c>
      <c r="I947" s="233">
        <v>99.9</v>
      </c>
    </row>
    <row r="948" spans="1:9" x14ac:dyDescent="0.25">
      <c r="A948" s="232" t="s">
        <v>779</v>
      </c>
      <c r="B948" s="80"/>
      <c r="C948" s="80" t="s">
        <v>401</v>
      </c>
      <c r="D948" s="80" t="s">
        <v>33</v>
      </c>
      <c r="E948" s="80" t="s">
        <v>780</v>
      </c>
      <c r="F948" s="80"/>
      <c r="G948" s="81">
        <v>294</v>
      </c>
      <c r="H948" s="81">
        <v>293.8</v>
      </c>
      <c r="I948" s="233">
        <v>99.9</v>
      </c>
    </row>
    <row r="949" spans="1:9" ht="40.5" x14ac:dyDescent="0.25">
      <c r="A949" s="232" t="s">
        <v>781</v>
      </c>
      <c r="B949" s="80"/>
      <c r="C949" s="80" t="s">
        <v>401</v>
      </c>
      <c r="D949" s="80" t="s">
        <v>33</v>
      </c>
      <c r="E949" s="80" t="s">
        <v>782</v>
      </c>
      <c r="F949" s="80"/>
      <c r="G949" s="81">
        <v>294</v>
      </c>
      <c r="H949" s="81">
        <v>293.8</v>
      </c>
      <c r="I949" s="233">
        <v>99.9</v>
      </c>
    </row>
    <row r="950" spans="1:9" ht="27" x14ac:dyDescent="0.25">
      <c r="A950" s="232" t="s">
        <v>783</v>
      </c>
      <c r="B950" s="80"/>
      <c r="C950" s="80" t="s">
        <v>401</v>
      </c>
      <c r="D950" s="80" t="s">
        <v>33</v>
      </c>
      <c r="E950" s="80" t="s">
        <v>784</v>
      </c>
      <c r="F950" s="80"/>
      <c r="G950" s="81">
        <v>294</v>
      </c>
      <c r="H950" s="81">
        <v>293.8</v>
      </c>
      <c r="I950" s="233">
        <v>99.9</v>
      </c>
    </row>
    <row r="951" spans="1:9" x14ac:dyDescent="0.25">
      <c r="A951" s="232" t="s">
        <v>114</v>
      </c>
      <c r="B951" s="80"/>
      <c r="C951" s="80" t="s">
        <v>401</v>
      </c>
      <c r="D951" s="80" t="s">
        <v>33</v>
      </c>
      <c r="E951" s="80" t="s">
        <v>784</v>
      </c>
      <c r="F951" s="80" t="s">
        <v>115</v>
      </c>
      <c r="G951" s="81">
        <v>294</v>
      </c>
      <c r="H951" s="81">
        <v>293.8</v>
      </c>
      <c r="I951" s="233">
        <v>99.9</v>
      </c>
    </row>
    <row r="952" spans="1:9" ht="27" x14ac:dyDescent="0.25">
      <c r="A952" s="232" t="s">
        <v>161</v>
      </c>
      <c r="B952" s="80"/>
      <c r="C952" s="80" t="s">
        <v>401</v>
      </c>
      <c r="D952" s="80" t="s">
        <v>33</v>
      </c>
      <c r="E952" s="80" t="s">
        <v>784</v>
      </c>
      <c r="F952" s="80" t="s">
        <v>162</v>
      </c>
      <c r="G952" s="81">
        <v>294</v>
      </c>
      <c r="H952" s="81">
        <v>293.8</v>
      </c>
      <c r="I952" s="233">
        <v>99.9</v>
      </c>
    </row>
    <row r="953" spans="1:9" x14ac:dyDescent="0.25">
      <c r="A953" s="232" t="s">
        <v>28</v>
      </c>
      <c r="B953" s="80"/>
      <c r="C953" s="80" t="s">
        <v>401</v>
      </c>
      <c r="D953" s="80" t="s">
        <v>33</v>
      </c>
      <c r="E953" s="80" t="s">
        <v>29</v>
      </c>
      <c r="F953" s="80"/>
      <c r="G953" s="81">
        <v>6609</v>
      </c>
      <c r="H953" s="81">
        <v>6518</v>
      </c>
      <c r="I953" s="233">
        <v>98.6</v>
      </c>
    </row>
    <row r="954" spans="1:9" x14ac:dyDescent="0.25">
      <c r="A954" s="232" t="s">
        <v>785</v>
      </c>
      <c r="B954" s="80"/>
      <c r="C954" s="80" t="s">
        <v>401</v>
      </c>
      <c r="D954" s="80" t="s">
        <v>33</v>
      </c>
      <c r="E954" s="80" t="s">
        <v>786</v>
      </c>
      <c r="F954" s="80"/>
      <c r="G954" s="81">
        <v>6609</v>
      </c>
      <c r="H954" s="81">
        <v>6518</v>
      </c>
      <c r="I954" s="233">
        <v>98.6</v>
      </c>
    </row>
    <row r="955" spans="1:9" x14ac:dyDescent="0.25">
      <c r="A955" s="232" t="s">
        <v>114</v>
      </c>
      <c r="B955" s="80"/>
      <c r="C955" s="80" t="s">
        <v>401</v>
      </c>
      <c r="D955" s="80" t="s">
        <v>33</v>
      </c>
      <c r="E955" s="80" t="s">
        <v>786</v>
      </c>
      <c r="F955" s="80" t="s">
        <v>115</v>
      </c>
      <c r="G955" s="81">
        <v>6609</v>
      </c>
      <c r="H955" s="81">
        <v>6518</v>
      </c>
      <c r="I955" s="233">
        <v>98.6</v>
      </c>
    </row>
    <row r="956" spans="1:9" x14ac:dyDescent="0.25">
      <c r="A956" s="232" t="s">
        <v>771</v>
      </c>
      <c r="B956" s="80"/>
      <c r="C956" s="80" t="s">
        <v>401</v>
      </c>
      <c r="D956" s="80" t="s">
        <v>33</v>
      </c>
      <c r="E956" s="80" t="s">
        <v>786</v>
      </c>
      <c r="F956" s="80" t="s">
        <v>772</v>
      </c>
      <c r="G956" s="81">
        <v>6609</v>
      </c>
      <c r="H956" s="81">
        <v>6518</v>
      </c>
      <c r="I956" s="233">
        <v>98.6</v>
      </c>
    </row>
    <row r="957" spans="1:9" x14ac:dyDescent="0.25">
      <c r="A957" s="230" t="s">
        <v>787</v>
      </c>
      <c r="B957" s="78"/>
      <c r="C957" s="78" t="s">
        <v>401</v>
      </c>
      <c r="D957" s="78" t="s">
        <v>45</v>
      </c>
      <c r="E957" s="78"/>
      <c r="F957" s="78"/>
      <c r="G957" s="79">
        <v>36271.5</v>
      </c>
      <c r="H957" s="79">
        <v>36212.5</v>
      </c>
      <c r="I957" s="231">
        <v>99.8</v>
      </c>
    </row>
    <row r="958" spans="1:9" x14ac:dyDescent="0.25">
      <c r="A958" s="232" t="s">
        <v>78</v>
      </c>
      <c r="B958" s="80"/>
      <c r="C958" s="80" t="s">
        <v>401</v>
      </c>
      <c r="D958" s="80" t="s">
        <v>45</v>
      </c>
      <c r="E958" s="80" t="s">
        <v>79</v>
      </c>
      <c r="F958" s="80"/>
      <c r="G958" s="81">
        <v>36271.5</v>
      </c>
      <c r="H958" s="81">
        <v>36212.5</v>
      </c>
      <c r="I958" s="233">
        <v>99.8</v>
      </c>
    </row>
    <row r="959" spans="1:9" x14ac:dyDescent="0.25">
      <c r="A959" s="232" t="s">
        <v>788</v>
      </c>
      <c r="B959" s="80"/>
      <c r="C959" s="80" t="s">
        <v>401</v>
      </c>
      <c r="D959" s="80" t="s">
        <v>45</v>
      </c>
      <c r="E959" s="80" t="s">
        <v>789</v>
      </c>
      <c r="F959" s="80"/>
      <c r="G959" s="81">
        <v>8461.5</v>
      </c>
      <c r="H959" s="81">
        <v>8460.1</v>
      </c>
      <c r="I959" s="233">
        <v>100</v>
      </c>
    </row>
    <row r="960" spans="1:9" ht="54" x14ac:dyDescent="0.25">
      <c r="A960" s="232" t="s">
        <v>790</v>
      </c>
      <c r="B960" s="80"/>
      <c r="C960" s="80" t="s">
        <v>401</v>
      </c>
      <c r="D960" s="80" t="s">
        <v>45</v>
      </c>
      <c r="E960" s="80" t="s">
        <v>791</v>
      </c>
      <c r="F960" s="80"/>
      <c r="G960" s="81">
        <v>8461.5</v>
      </c>
      <c r="H960" s="81">
        <v>8460.1</v>
      </c>
      <c r="I960" s="233">
        <v>100</v>
      </c>
    </row>
    <row r="961" spans="1:12" ht="27" x14ac:dyDescent="0.25">
      <c r="A961" s="232" t="s">
        <v>792</v>
      </c>
      <c r="B961" s="80"/>
      <c r="C961" s="80" t="s">
        <v>401</v>
      </c>
      <c r="D961" s="80" t="s">
        <v>45</v>
      </c>
      <c r="E961" s="80" t="s">
        <v>793</v>
      </c>
      <c r="F961" s="80"/>
      <c r="G961" s="81">
        <v>8461.5</v>
      </c>
      <c r="H961" s="81">
        <v>8460.1</v>
      </c>
      <c r="I961" s="233">
        <v>100</v>
      </c>
    </row>
    <row r="962" spans="1:12" x14ac:dyDescent="0.25">
      <c r="A962" s="232" t="s">
        <v>114</v>
      </c>
      <c r="B962" s="80"/>
      <c r="C962" s="80" t="s">
        <v>401</v>
      </c>
      <c r="D962" s="80" t="s">
        <v>45</v>
      </c>
      <c r="E962" s="80" t="s">
        <v>793</v>
      </c>
      <c r="F962" s="80" t="s">
        <v>115</v>
      </c>
      <c r="G962" s="81">
        <v>8461.5</v>
      </c>
      <c r="H962" s="81">
        <v>8460.1</v>
      </c>
      <c r="I962" s="233">
        <v>100</v>
      </c>
    </row>
    <row r="963" spans="1:12" ht="27" x14ac:dyDescent="0.25">
      <c r="A963" s="232" t="s">
        <v>161</v>
      </c>
      <c r="B963" s="80"/>
      <c r="C963" s="80" t="s">
        <v>401</v>
      </c>
      <c r="D963" s="80" t="s">
        <v>45</v>
      </c>
      <c r="E963" s="80" t="s">
        <v>793</v>
      </c>
      <c r="F963" s="80" t="s">
        <v>162</v>
      </c>
      <c r="G963" s="81">
        <v>8461.5</v>
      </c>
      <c r="H963" s="81">
        <v>8460.1</v>
      </c>
      <c r="I963" s="233">
        <v>100</v>
      </c>
    </row>
    <row r="964" spans="1:12" ht="40.5" x14ac:dyDescent="0.25">
      <c r="A964" s="232" t="s">
        <v>794</v>
      </c>
      <c r="B964" s="80"/>
      <c r="C964" s="80" t="s">
        <v>401</v>
      </c>
      <c r="D964" s="80" t="s">
        <v>45</v>
      </c>
      <c r="E964" s="80" t="s">
        <v>795</v>
      </c>
      <c r="F964" s="80"/>
      <c r="G964" s="81">
        <v>27810</v>
      </c>
      <c r="H964" s="81">
        <v>27752.3</v>
      </c>
      <c r="I964" s="233">
        <v>99.8</v>
      </c>
    </row>
    <row r="965" spans="1:12" ht="67.5" x14ac:dyDescent="0.25">
      <c r="A965" s="232" t="s">
        <v>796</v>
      </c>
      <c r="B965" s="80"/>
      <c r="C965" s="80" t="s">
        <v>401</v>
      </c>
      <c r="D965" s="80" t="s">
        <v>45</v>
      </c>
      <c r="E965" s="80" t="s">
        <v>797</v>
      </c>
      <c r="F965" s="80"/>
      <c r="G965" s="81">
        <v>27810</v>
      </c>
      <c r="H965" s="81">
        <v>27752.3</v>
      </c>
      <c r="I965" s="233">
        <v>99.8</v>
      </c>
    </row>
    <row r="966" spans="1:12" ht="54" x14ac:dyDescent="0.25">
      <c r="A966" s="232" t="s">
        <v>798</v>
      </c>
      <c r="B966" s="80"/>
      <c r="C966" s="80" t="s">
        <v>401</v>
      </c>
      <c r="D966" s="80" t="s">
        <v>45</v>
      </c>
      <c r="E966" s="80" t="s">
        <v>799</v>
      </c>
      <c r="F966" s="80"/>
      <c r="G966" s="81">
        <v>27810</v>
      </c>
      <c r="H966" s="81">
        <v>27752.3</v>
      </c>
      <c r="I966" s="233">
        <v>99.8</v>
      </c>
    </row>
    <row r="967" spans="1:12" ht="27" x14ac:dyDescent="0.25">
      <c r="A967" s="232" t="s">
        <v>499</v>
      </c>
      <c r="B967" s="80"/>
      <c r="C967" s="80" t="s">
        <v>401</v>
      </c>
      <c r="D967" s="80" t="s">
        <v>45</v>
      </c>
      <c r="E967" s="80" t="s">
        <v>799</v>
      </c>
      <c r="F967" s="80" t="s">
        <v>500</v>
      </c>
      <c r="G967" s="81">
        <v>27810</v>
      </c>
      <c r="H967" s="81">
        <v>27752.3</v>
      </c>
      <c r="I967" s="233">
        <v>99.8</v>
      </c>
    </row>
    <row r="968" spans="1:12" x14ac:dyDescent="0.25">
      <c r="A968" s="232" t="s">
        <v>501</v>
      </c>
      <c r="B968" s="80"/>
      <c r="C968" s="80" t="s">
        <v>401</v>
      </c>
      <c r="D968" s="80" t="s">
        <v>45</v>
      </c>
      <c r="E968" s="80" t="s">
        <v>799</v>
      </c>
      <c r="F968" s="80" t="s">
        <v>502</v>
      </c>
      <c r="G968" s="81">
        <v>27810</v>
      </c>
      <c r="H968" s="81">
        <v>27752.3</v>
      </c>
      <c r="I968" s="233">
        <v>99.8</v>
      </c>
    </row>
    <row r="969" spans="1:12" x14ac:dyDescent="0.25">
      <c r="A969" s="230" t="s">
        <v>800</v>
      </c>
      <c r="B969" s="78"/>
      <c r="C969" s="78" t="s">
        <v>401</v>
      </c>
      <c r="D969" s="78" t="s">
        <v>119</v>
      </c>
      <c r="E969" s="78"/>
      <c r="F969" s="78"/>
      <c r="G969" s="79">
        <v>118.8</v>
      </c>
      <c r="H969" s="79">
        <v>113.3</v>
      </c>
      <c r="I969" s="231">
        <v>95.4</v>
      </c>
    </row>
    <row r="970" spans="1:12" x14ac:dyDescent="0.25">
      <c r="A970" s="232" t="s">
        <v>62</v>
      </c>
      <c r="B970" s="80"/>
      <c r="C970" s="80" t="s">
        <v>401</v>
      </c>
      <c r="D970" s="80" t="s">
        <v>119</v>
      </c>
      <c r="E970" s="80" t="s">
        <v>63</v>
      </c>
      <c r="F970" s="80"/>
      <c r="G970" s="81">
        <v>118.8</v>
      </c>
      <c r="H970" s="81">
        <v>113.3</v>
      </c>
      <c r="I970" s="233">
        <v>95.4</v>
      </c>
    </row>
    <row r="971" spans="1:12" ht="27" x14ac:dyDescent="0.25">
      <c r="A971" s="232" t="s">
        <v>801</v>
      </c>
      <c r="B971" s="80"/>
      <c r="C971" s="80" t="s">
        <v>401</v>
      </c>
      <c r="D971" s="80" t="s">
        <v>119</v>
      </c>
      <c r="E971" s="80" t="s">
        <v>802</v>
      </c>
      <c r="F971" s="80"/>
      <c r="G971" s="81">
        <v>118.8</v>
      </c>
      <c r="H971" s="81">
        <v>113.3</v>
      </c>
      <c r="I971" s="233">
        <v>95.4</v>
      </c>
    </row>
    <row r="972" spans="1:12" ht="27" x14ac:dyDescent="0.25">
      <c r="A972" s="232" t="s">
        <v>803</v>
      </c>
      <c r="B972" s="80"/>
      <c r="C972" s="80" t="s">
        <v>401</v>
      </c>
      <c r="D972" s="80" t="s">
        <v>119</v>
      </c>
      <c r="E972" s="80" t="s">
        <v>804</v>
      </c>
      <c r="F972" s="80"/>
      <c r="G972" s="81">
        <v>118.8</v>
      </c>
      <c r="H972" s="81">
        <v>113.3</v>
      </c>
      <c r="I972" s="233">
        <v>95.4</v>
      </c>
    </row>
    <row r="973" spans="1:12" ht="27" x14ac:dyDescent="0.25">
      <c r="A973" s="232" t="s">
        <v>805</v>
      </c>
      <c r="B973" s="80"/>
      <c r="C973" s="80" t="s">
        <v>401</v>
      </c>
      <c r="D973" s="80" t="s">
        <v>119</v>
      </c>
      <c r="E973" s="80" t="s">
        <v>806</v>
      </c>
      <c r="F973" s="80"/>
      <c r="G973" s="81">
        <v>118.8</v>
      </c>
      <c r="H973" s="81">
        <v>113.3</v>
      </c>
      <c r="I973" s="233">
        <v>95.4</v>
      </c>
    </row>
    <row r="974" spans="1:12" ht="27" x14ac:dyDescent="0.25">
      <c r="A974" s="232" t="s">
        <v>148</v>
      </c>
      <c r="B974" s="80"/>
      <c r="C974" s="80" t="s">
        <v>401</v>
      </c>
      <c r="D974" s="80" t="s">
        <v>119</v>
      </c>
      <c r="E974" s="80" t="s">
        <v>806</v>
      </c>
      <c r="F974" s="80" t="s">
        <v>149</v>
      </c>
      <c r="G974" s="81">
        <v>118.8</v>
      </c>
      <c r="H974" s="81">
        <v>113.3</v>
      </c>
      <c r="I974" s="233">
        <v>95.4</v>
      </c>
    </row>
    <row r="975" spans="1:12" ht="27" x14ac:dyDescent="0.25">
      <c r="A975" s="232" t="s">
        <v>209</v>
      </c>
      <c r="B975" s="80"/>
      <c r="C975" s="80" t="s">
        <v>401</v>
      </c>
      <c r="D975" s="80" t="s">
        <v>119</v>
      </c>
      <c r="E975" s="80" t="s">
        <v>806</v>
      </c>
      <c r="F975" s="80" t="s">
        <v>210</v>
      </c>
      <c r="G975" s="81">
        <v>118.8</v>
      </c>
      <c r="H975" s="81">
        <v>113.3</v>
      </c>
      <c r="I975" s="233">
        <v>95.4</v>
      </c>
    </row>
    <row r="976" spans="1:12" x14ac:dyDescent="0.25">
      <c r="A976" s="228" t="s">
        <v>807</v>
      </c>
      <c r="B976" s="75"/>
      <c r="C976" s="75" t="s">
        <v>127</v>
      </c>
      <c r="D976" s="75"/>
      <c r="E976" s="75"/>
      <c r="F976" s="75"/>
      <c r="G976" s="77">
        <v>20548.599999999999</v>
      </c>
      <c r="H976" s="77">
        <v>18625.599999999999</v>
      </c>
      <c r="I976" s="229">
        <v>90.6</v>
      </c>
      <c r="K976" s="74"/>
      <c r="L976" s="74"/>
    </row>
    <row r="977" spans="1:12" x14ac:dyDescent="0.25">
      <c r="A977" s="230" t="s">
        <v>808</v>
      </c>
      <c r="B977" s="78"/>
      <c r="C977" s="78" t="s">
        <v>127</v>
      </c>
      <c r="D977" s="78" t="s">
        <v>13</v>
      </c>
      <c r="E977" s="78"/>
      <c r="F977" s="78"/>
      <c r="G977" s="79">
        <v>20548.599999999999</v>
      </c>
      <c r="H977" s="79">
        <v>18625.599999999999</v>
      </c>
      <c r="I977" s="231">
        <v>90.6</v>
      </c>
    </row>
    <row r="978" spans="1:12" ht="27" x14ac:dyDescent="0.25">
      <c r="A978" s="232" t="s">
        <v>628</v>
      </c>
      <c r="B978" s="80"/>
      <c r="C978" s="80" t="s">
        <v>127</v>
      </c>
      <c r="D978" s="80" t="s">
        <v>13</v>
      </c>
      <c r="E978" s="80" t="s">
        <v>629</v>
      </c>
      <c r="F978" s="80"/>
      <c r="G978" s="81">
        <v>20548.599999999999</v>
      </c>
      <c r="H978" s="81">
        <v>18625.599999999999</v>
      </c>
      <c r="I978" s="233">
        <v>90.6</v>
      </c>
    </row>
    <row r="979" spans="1:12" ht="27" x14ac:dyDescent="0.25">
      <c r="A979" s="232" t="s">
        <v>825</v>
      </c>
      <c r="B979" s="80"/>
      <c r="C979" s="80" t="s">
        <v>127</v>
      </c>
      <c r="D979" s="80" t="s">
        <v>13</v>
      </c>
      <c r="E979" s="80" t="s">
        <v>826</v>
      </c>
      <c r="F979" s="80"/>
      <c r="G979" s="81">
        <v>20548.599999999999</v>
      </c>
      <c r="H979" s="81">
        <v>18625.599999999999</v>
      </c>
      <c r="I979" s="233">
        <v>90.6</v>
      </c>
    </row>
    <row r="980" spans="1:12" ht="27" x14ac:dyDescent="0.25">
      <c r="A980" s="232" t="s">
        <v>827</v>
      </c>
      <c r="B980" s="80"/>
      <c r="C980" s="80" t="s">
        <v>127</v>
      </c>
      <c r="D980" s="80" t="s">
        <v>13</v>
      </c>
      <c r="E980" s="80" t="s">
        <v>828</v>
      </c>
      <c r="F980" s="80"/>
      <c r="G980" s="81">
        <v>20548.599999999999</v>
      </c>
      <c r="H980" s="81">
        <v>18625.599999999999</v>
      </c>
      <c r="I980" s="233">
        <v>90.6</v>
      </c>
    </row>
    <row r="981" spans="1:12" ht="40.5" x14ac:dyDescent="0.25">
      <c r="A981" s="232" t="s">
        <v>829</v>
      </c>
      <c r="B981" s="80"/>
      <c r="C981" s="80" t="s">
        <v>127</v>
      </c>
      <c r="D981" s="80" t="s">
        <v>13</v>
      </c>
      <c r="E981" s="80" t="s">
        <v>830</v>
      </c>
      <c r="F981" s="80"/>
      <c r="G981" s="81">
        <v>20548.599999999999</v>
      </c>
      <c r="H981" s="81">
        <v>18625.599999999999</v>
      </c>
      <c r="I981" s="233">
        <v>90.6</v>
      </c>
    </row>
    <row r="982" spans="1:12" ht="27" x14ac:dyDescent="0.25">
      <c r="A982" s="232" t="s">
        <v>499</v>
      </c>
      <c r="B982" s="80"/>
      <c r="C982" s="80" t="s">
        <v>127</v>
      </c>
      <c r="D982" s="80" t="s">
        <v>13</v>
      </c>
      <c r="E982" s="80" t="s">
        <v>830</v>
      </c>
      <c r="F982" s="80" t="s">
        <v>500</v>
      </c>
      <c r="G982" s="81">
        <v>20548.599999999999</v>
      </c>
      <c r="H982" s="81">
        <v>18625.599999999999</v>
      </c>
      <c r="I982" s="233">
        <v>90.6</v>
      </c>
    </row>
    <row r="983" spans="1:12" x14ac:dyDescent="0.25">
      <c r="A983" s="232" t="s">
        <v>501</v>
      </c>
      <c r="B983" s="80"/>
      <c r="C983" s="80" t="s">
        <v>127</v>
      </c>
      <c r="D983" s="80" t="s">
        <v>13</v>
      </c>
      <c r="E983" s="80" t="s">
        <v>830</v>
      </c>
      <c r="F983" s="80" t="s">
        <v>502</v>
      </c>
      <c r="G983" s="81">
        <v>20548.599999999999</v>
      </c>
      <c r="H983" s="81">
        <v>18625.599999999999</v>
      </c>
      <c r="I983" s="233">
        <v>90.6</v>
      </c>
    </row>
    <row r="984" spans="1:12" x14ac:dyDescent="0.25">
      <c r="A984" s="228" t="s">
        <v>841</v>
      </c>
      <c r="B984" s="75"/>
      <c r="C984" s="75" t="s">
        <v>429</v>
      </c>
      <c r="D984" s="75"/>
      <c r="E984" s="75"/>
      <c r="F984" s="75"/>
      <c r="G984" s="77">
        <v>119343.3</v>
      </c>
      <c r="H984" s="77">
        <v>119291.9</v>
      </c>
      <c r="I984" s="229">
        <v>100</v>
      </c>
      <c r="K984" s="74"/>
      <c r="L984" s="82"/>
    </row>
    <row r="985" spans="1:12" x14ac:dyDescent="0.25">
      <c r="A985" s="230" t="s">
        <v>842</v>
      </c>
      <c r="B985" s="78"/>
      <c r="C985" s="78" t="s">
        <v>429</v>
      </c>
      <c r="D985" s="78" t="s">
        <v>13</v>
      </c>
      <c r="E985" s="78"/>
      <c r="F985" s="78"/>
      <c r="G985" s="79">
        <v>39305</v>
      </c>
      <c r="H985" s="79">
        <v>39305</v>
      </c>
      <c r="I985" s="231">
        <v>100</v>
      </c>
    </row>
    <row r="986" spans="1:12" ht="40.5" x14ac:dyDescent="0.25">
      <c r="A986" s="232" t="s">
        <v>165</v>
      </c>
      <c r="B986" s="80"/>
      <c r="C986" s="80" t="s">
        <v>429</v>
      </c>
      <c r="D986" s="80" t="s">
        <v>13</v>
      </c>
      <c r="E986" s="80" t="s">
        <v>166</v>
      </c>
      <c r="F986" s="80"/>
      <c r="G986" s="81">
        <v>39305</v>
      </c>
      <c r="H986" s="81">
        <v>39305</v>
      </c>
      <c r="I986" s="233">
        <v>100</v>
      </c>
    </row>
    <row r="987" spans="1:12" ht="54" x14ac:dyDescent="0.25">
      <c r="A987" s="232" t="s">
        <v>167</v>
      </c>
      <c r="B987" s="80"/>
      <c r="C987" s="80" t="s">
        <v>429</v>
      </c>
      <c r="D987" s="80" t="s">
        <v>13</v>
      </c>
      <c r="E987" s="80" t="s">
        <v>168</v>
      </c>
      <c r="F987" s="80"/>
      <c r="G987" s="81">
        <v>39305</v>
      </c>
      <c r="H987" s="81">
        <v>39305</v>
      </c>
      <c r="I987" s="233">
        <v>100</v>
      </c>
    </row>
    <row r="988" spans="1:12" ht="40.5" x14ac:dyDescent="0.25">
      <c r="A988" s="232" t="s">
        <v>843</v>
      </c>
      <c r="B988" s="80"/>
      <c r="C988" s="80" t="s">
        <v>429</v>
      </c>
      <c r="D988" s="80" t="s">
        <v>13</v>
      </c>
      <c r="E988" s="80" t="s">
        <v>844</v>
      </c>
      <c r="F988" s="80"/>
      <c r="G988" s="81">
        <v>39305</v>
      </c>
      <c r="H988" s="81">
        <v>39305</v>
      </c>
      <c r="I988" s="233">
        <v>100</v>
      </c>
    </row>
    <row r="989" spans="1:12" ht="121.5" x14ac:dyDescent="0.25">
      <c r="A989" s="232" t="s">
        <v>845</v>
      </c>
      <c r="B989" s="80"/>
      <c r="C989" s="80" t="s">
        <v>429</v>
      </c>
      <c r="D989" s="80" t="s">
        <v>13</v>
      </c>
      <c r="E989" s="80" t="s">
        <v>846</v>
      </c>
      <c r="F989" s="80"/>
      <c r="G989" s="81">
        <v>884.1</v>
      </c>
      <c r="H989" s="81">
        <v>884.1</v>
      </c>
      <c r="I989" s="233">
        <v>100</v>
      </c>
    </row>
    <row r="990" spans="1:12" ht="27" x14ac:dyDescent="0.25">
      <c r="A990" s="232" t="s">
        <v>40</v>
      </c>
      <c r="B990" s="80"/>
      <c r="C990" s="80" t="s">
        <v>429</v>
      </c>
      <c r="D990" s="80" t="s">
        <v>13</v>
      </c>
      <c r="E990" s="80" t="s">
        <v>846</v>
      </c>
      <c r="F990" s="80" t="s">
        <v>41</v>
      </c>
      <c r="G990" s="81">
        <v>884.1</v>
      </c>
      <c r="H990" s="81">
        <v>884.1</v>
      </c>
      <c r="I990" s="233">
        <v>100</v>
      </c>
    </row>
    <row r="991" spans="1:12" ht="27" x14ac:dyDescent="0.25">
      <c r="A991" s="232" t="s">
        <v>42</v>
      </c>
      <c r="B991" s="80"/>
      <c r="C991" s="80" t="s">
        <v>429</v>
      </c>
      <c r="D991" s="80" t="s">
        <v>13</v>
      </c>
      <c r="E991" s="80" t="s">
        <v>846</v>
      </c>
      <c r="F991" s="80" t="s">
        <v>43</v>
      </c>
      <c r="G991" s="81">
        <v>884.1</v>
      </c>
      <c r="H991" s="81">
        <v>884.1</v>
      </c>
      <c r="I991" s="233">
        <v>100</v>
      </c>
    </row>
    <row r="992" spans="1:12" ht="135" x14ac:dyDescent="0.25">
      <c r="A992" s="232" t="s">
        <v>847</v>
      </c>
      <c r="B992" s="80"/>
      <c r="C992" s="80" t="s">
        <v>429</v>
      </c>
      <c r="D992" s="80" t="s">
        <v>13</v>
      </c>
      <c r="E992" s="80" t="s">
        <v>848</v>
      </c>
      <c r="F992" s="80"/>
      <c r="G992" s="81">
        <v>38420.9</v>
      </c>
      <c r="H992" s="81">
        <v>38420.9</v>
      </c>
      <c r="I992" s="233">
        <v>100</v>
      </c>
    </row>
    <row r="993" spans="1:9" ht="27" x14ac:dyDescent="0.25">
      <c r="A993" s="232" t="s">
        <v>148</v>
      </c>
      <c r="B993" s="80"/>
      <c r="C993" s="80" t="s">
        <v>429</v>
      </c>
      <c r="D993" s="80" t="s">
        <v>13</v>
      </c>
      <c r="E993" s="80" t="s">
        <v>848</v>
      </c>
      <c r="F993" s="80" t="s">
        <v>149</v>
      </c>
      <c r="G993" s="81">
        <v>38420.9</v>
      </c>
      <c r="H993" s="81">
        <v>38420.9</v>
      </c>
      <c r="I993" s="233">
        <v>100</v>
      </c>
    </row>
    <row r="994" spans="1:9" x14ac:dyDescent="0.25">
      <c r="A994" s="232" t="s">
        <v>240</v>
      </c>
      <c r="B994" s="80"/>
      <c r="C994" s="80" t="s">
        <v>429</v>
      </c>
      <c r="D994" s="80" t="s">
        <v>13</v>
      </c>
      <c r="E994" s="80" t="s">
        <v>848</v>
      </c>
      <c r="F994" s="80" t="s">
        <v>241</v>
      </c>
      <c r="G994" s="81">
        <v>38420.9</v>
      </c>
      <c r="H994" s="81">
        <v>38420.9</v>
      </c>
      <c r="I994" s="233">
        <v>100</v>
      </c>
    </row>
    <row r="995" spans="1:9" x14ac:dyDescent="0.25">
      <c r="A995" s="230" t="s">
        <v>849</v>
      </c>
      <c r="B995" s="78"/>
      <c r="C995" s="78" t="s">
        <v>429</v>
      </c>
      <c r="D995" s="78" t="s">
        <v>15</v>
      </c>
      <c r="E995" s="78"/>
      <c r="F995" s="78"/>
      <c r="G995" s="79">
        <v>44330.1</v>
      </c>
      <c r="H995" s="79">
        <v>44330.1</v>
      </c>
      <c r="I995" s="231">
        <v>100</v>
      </c>
    </row>
    <row r="996" spans="1:9" ht="27" x14ac:dyDescent="0.25">
      <c r="A996" s="232" t="s">
        <v>16</v>
      </c>
      <c r="B996" s="80"/>
      <c r="C996" s="80" t="s">
        <v>429</v>
      </c>
      <c r="D996" s="80" t="s">
        <v>15</v>
      </c>
      <c r="E996" s="80" t="s">
        <v>17</v>
      </c>
      <c r="F996" s="80"/>
      <c r="G996" s="81">
        <v>2300</v>
      </c>
      <c r="H996" s="81">
        <v>2300</v>
      </c>
      <c r="I996" s="233">
        <v>100</v>
      </c>
    </row>
    <row r="997" spans="1:9" x14ac:dyDescent="0.25">
      <c r="A997" s="232" t="s">
        <v>18</v>
      </c>
      <c r="B997" s="80"/>
      <c r="C997" s="80" t="s">
        <v>429</v>
      </c>
      <c r="D997" s="80" t="s">
        <v>15</v>
      </c>
      <c r="E997" s="80" t="s">
        <v>19</v>
      </c>
      <c r="F997" s="80"/>
      <c r="G997" s="81">
        <v>2300</v>
      </c>
      <c r="H997" s="81">
        <v>2300</v>
      </c>
      <c r="I997" s="233">
        <v>100</v>
      </c>
    </row>
    <row r="998" spans="1:9" ht="27" x14ac:dyDescent="0.25">
      <c r="A998" s="232" t="s">
        <v>20</v>
      </c>
      <c r="B998" s="80"/>
      <c r="C998" s="80" t="s">
        <v>429</v>
      </c>
      <c r="D998" s="80" t="s">
        <v>15</v>
      </c>
      <c r="E998" s="80" t="s">
        <v>21</v>
      </c>
      <c r="F998" s="80"/>
      <c r="G998" s="81">
        <v>2300</v>
      </c>
      <c r="H998" s="81">
        <v>2300</v>
      </c>
      <c r="I998" s="233">
        <v>100</v>
      </c>
    </row>
    <row r="999" spans="1:9" ht="54" x14ac:dyDescent="0.25">
      <c r="A999" s="232" t="s">
        <v>850</v>
      </c>
      <c r="B999" s="80"/>
      <c r="C999" s="80" t="s">
        <v>429</v>
      </c>
      <c r="D999" s="80" t="s">
        <v>15</v>
      </c>
      <c r="E999" s="80" t="s">
        <v>851</v>
      </c>
      <c r="F999" s="80"/>
      <c r="G999" s="81">
        <v>2300</v>
      </c>
      <c r="H999" s="81">
        <v>2300</v>
      </c>
      <c r="I999" s="233">
        <v>100</v>
      </c>
    </row>
    <row r="1000" spans="1:9" ht="27" x14ac:dyDescent="0.25">
      <c r="A1000" s="232" t="s">
        <v>148</v>
      </c>
      <c r="B1000" s="80"/>
      <c r="C1000" s="80" t="s">
        <v>429</v>
      </c>
      <c r="D1000" s="80" t="s">
        <v>15</v>
      </c>
      <c r="E1000" s="80" t="s">
        <v>851</v>
      </c>
      <c r="F1000" s="80" t="s">
        <v>149</v>
      </c>
      <c r="G1000" s="81">
        <v>2300</v>
      </c>
      <c r="H1000" s="81">
        <v>2300</v>
      </c>
      <c r="I1000" s="233">
        <v>100</v>
      </c>
    </row>
    <row r="1001" spans="1:9" x14ac:dyDescent="0.25">
      <c r="A1001" s="232" t="s">
        <v>240</v>
      </c>
      <c r="B1001" s="80"/>
      <c r="C1001" s="80" t="s">
        <v>429</v>
      </c>
      <c r="D1001" s="80" t="s">
        <v>15</v>
      </c>
      <c r="E1001" s="80" t="s">
        <v>851</v>
      </c>
      <c r="F1001" s="80" t="s">
        <v>241</v>
      </c>
      <c r="G1001" s="81">
        <v>2300</v>
      </c>
      <c r="H1001" s="81">
        <v>2300</v>
      </c>
      <c r="I1001" s="233">
        <v>100</v>
      </c>
    </row>
    <row r="1002" spans="1:9" ht="40.5" x14ac:dyDescent="0.25">
      <c r="A1002" s="232" t="s">
        <v>165</v>
      </c>
      <c r="B1002" s="80"/>
      <c r="C1002" s="80" t="s">
        <v>429</v>
      </c>
      <c r="D1002" s="80" t="s">
        <v>15</v>
      </c>
      <c r="E1002" s="80" t="s">
        <v>166</v>
      </c>
      <c r="F1002" s="80"/>
      <c r="G1002" s="81">
        <v>42030.1</v>
      </c>
      <c r="H1002" s="81">
        <v>42030.1</v>
      </c>
      <c r="I1002" s="233">
        <v>100</v>
      </c>
    </row>
    <row r="1003" spans="1:9" ht="54" x14ac:dyDescent="0.25">
      <c r="A1003" s="232" t="s">
        <v>167</v>
      </c>
      <c r="B1003" s="80"/>
      <c r="C1003" s="80" t="s">
        <v>429</v>
      </c>
      <c r="D1003" s="80" t="s">
        <v>15</v>
      </c>
      <c r="E1003" s="80" t="s">
        <v>168</v>
      </c>
      <c r="F1003" s="80"/>
      <c r="G1003" s="81">
        <v>42030.1</v>
      </c>
      <c r="H1003" s="81">
        <v>42030.1</v>
      </c>
      <c r="I1003" s="233">
        <v>100</v>
      </c>
    </row>
    <row r="1004" spans="1:9" ht="40.5" x14ac:dyDescent="0.25">
      <c r="A1004" s="232" t="s">
        <v>843</v>
      </c>
      <c r="B1004" s="80"/>
      <c r="C1004" s="80" t="s">
        <v>429</v>
      </c>
      <c r="D1004" s="80" t="s">
        <v>15</v>
      </c>
      <c r="E1004" s="80" t="s">
        <v>844</v>
      </c>
      <c r="F1004" s="80"/>
      <c r="G1004" s="81">
        <v>42030.1</v>
      </c>
      <c r="H1004" s="81">
        <v>42030.1</v>
      </c>
      <c r="I1004" s="233">
        <v>100</v>
      </c>
    </row>
    <row r="1005" spans="1:9" ht="121.5" x14ac:dyDescent="0.25">
      <c r="A1005" s="232" t="s">
        <v>845</v>
      </c>
      <c r="B1005" s="80"/>
      <c r="C1005" s="80" t="s">
        <v>429</v>
      </c>
      <c r="D1005" s="80" t="s">
        <v>15</v>
      </c>
      <c r="E1005" s="80" t="s">
        <v>846</v>
      </c>
      <c r="F1005" s="80"/>
      <c r="G1005" s="81">
        <v>14505.8</v>
      </c>
      <c r="H1005" s="81">
        <v>14505.8</v>
      </c>
      <c r="I1005" s="233">
        <v>100</v>
      </c>
    </row>
    <row r="1006" spans="1:9" ht="27" x14ac:dyDescent="0.25">
      <c r="A1006" s="232" t="s">
        <v>40</v>
      </c>
      <c r="B1006" s="80"/>
      <c r="C1006" s="80" t="s">
        <v>429</v>
      </c>
      <c r="D1006" s="80" t="s">
        <v>15</v>
      </c>
      <c r="E1006" s="80" t="s">
        <v>846</v>
      </c>
      <c r="F1006" s="80" t="s">
        <v>41</v>
      </c>
      <c r="G1006" s="81">
        <v>14505.8</v>
      </c>
      <c r="H1006" s="81">
        <v>14505.8</v>
      </c>
      <c r="I1006" s="233">
        <v>100</v>
      </c>
    </row>
    <row r="1007" spans="1:9" ht="27" x14ac:dyDescent="0.25">
      <c r="A1007" s="232" t="s">
        <v>42</v>
      </c>
      <c r="B1007" s="80"/>
      <c r="C1007" s="80" t="s">
        <v>429</v>
      </c>
      <c r="D1007" s="80" t="s">
        <v>15</v>
      </c>
      <c r="E1007" s="80" t="s">
        <v>846</v>
      </c>
      <c r="F1007" s="80" t="s">
        <v>43</v>
      </c>
      <c r="G1007" s="81">
        <v>14505.8</v>
      </c>
      <c r="H1007" s="81">
        <v>14505.8</v>
      </c>
      <c r="I1007" s="233">
        <v>100</v>
      </c>
    </row>
    <row r="1008" spans="1:9" ht="135" x14ac:dyDescent="0.25">
      <c r="A1008" s="232" t="s">
        <v>852</v>
      </c>
      <c r="B1008" s="80"/>
      <c r="C1008" s="80" t="s">
        <v>429</v>
      </c>
      <c r="D1008" s="80" t="s">
        <v>15</v>
      </c>
      <c r="E1008" s="80" t="s">
        <v>853</v>
      </c>
      <c r="F1008" s="80"/>
      <c r="G1008" s="81">
        <v>27524.3</v>
      </c>
      <c r="H1008" s="81">
        <v>27524.3</v>
      </c>
      <c r="I1008" s="233">
        <v>100</v>
      </c>
    </row>
    <row r="1009" spans="1:9" ht="27" x14ac:dyDescent="0.25">
      <c r="A1009" s="232" t="s">
        <v>148</v>
      </c>
      <c r="B1009" s="80"/>
      <c r="C1009" s="80" t="s">
        <v>429</v>
      </c>
      <c r="D1009" s="80" t="s">
        <v>15</v>
      </c>
      <c r="E1009" s="80" t="s">
        <v>853</v>
      </c>
      <c r="F1009" s="80" t="s">
        <v>149</v>
      </c>
      <c r="G1009" s="81">
        <v>27524.3</v>
      </c>
      <c r="H1009" s="81">
        <v>27524.3</v>
      </c>
      <c r="I1009" s="233">
        <v>100</v>
      </c>
    </row>
    <row r="1010" spans="1:9" x14ac:dyDescent="0.25">
      <c r="A1010" s="232" t="s">
        <v>240</v>
      </c>
      <c r="B1010" s="80"/>
      <c r="C1010" s="80" t="s">
        <v>429</v>
      </c>
      <c r="D1010" s="80" t="s">
        <v>15</v>
      </c>
      <c r="E1010" s="80" t="s">
        <v>853</v>
      </c>
      <c r="F1010" s="80" t="s">
        <v>241</v>
      </c>
      <c r="G1010" s="81">
        <v>27524.3</v>
      </c>
      <c r="H1010" s="81">
        <v>27524.3</v>
      </c>
      <c r="I1010" s="233">
        <v>100</v>
      </c>
    </row>
    <row r="1011" spans="1:9" ht="27" x14ac:dyDescent="0.25">
      <c r="A1011" s="230" t="s">
        <v>854</v>
      </c>
      <c r="B1011" s="78"/>
      <c r="C1011" s="78" t="s">
        <v>429</v>
      </c>
      <c r="D1011" s="78" t="s">
        <v>45</v>
      </c>
      <c r="E1011" s="78"/>
      <c r="F1011" s="78"/>
      <c r="G1011" s="79">
        <v>35708.199999999997</v>
      </c>
      <c r="H1011" s="79">
        <v>35657</v>
      </c>
      <c r="I1011" s="231">
        <v>99.9</v>
      </c>
    </row>
    <row r="1012" spans="1:9" ht="40.5" x14ac:dyDescent="0.25">
      <c r="A1012" s="232" t="s">
        <v>165</v>
      </c>
      <c r="B1012" s="80"/>
      <c r="C1012" s="80" t="s">
        <v>429</v>
      </c>
      <c r="D1012" s="80" t="s">
        <v>45</v>
      </c>
      <c r="E1012" s="80" t="s">
        <v>166</v>
      </c>
      <c r="F1012" s="80"/>
      <c r="G1012" s="81">
        <v>16635.400000000001</v>
      </c>
      <c r="H1012" s="81">
        <v>16584.3</v>
      </c>
      <c r="I1012" s="233">
        <v>99.7</v>
      </c>
    </row>
    <row r="1013" spans="1:9" ht="54" x14ac:dyDescent="0.25">
      <c r="A1013" s="232" t="s">
        <v>167</v>
      </c>
      <c r="B1013" s="80"/>
      <c r="C1013" s="80" t="s">
        <v>429</v>
      </c>
      <c r="D1013" s="80" t="s">
        <v>45</v>
      </c>
      <c r="E1013" s="80" t="s">
        <v>168</v>
      </c>
      <c r="F1013" s="80"/>
      <c r="G1013" s="81">
        <v>15335.4</v>
      </c>
      <c r="H1013" s="81">
        <v>15284.3</v>
      </c>
      <c r="I1013" s="233">
        <v>99.7</v>
      </c>
    </row>
    <row r="1014" spans="1:9" ht="40.5" x14ac:dyDescent="0.25">
      <c r="A1014" s="232" t="s">
        <v>843</v>
      </c>
      <c r="B1014" s="80"/>
      <c r="C1014" s="80" t="s">
        <v>429</v>
      </c>
      <c r="D1014" s="80" t="s">
        <v>45</v>
      </c>
      <c r="E1014" s="80" t="s">
        <v>844</v>
      </c>
      <c r="F1014" s="80"/>
      <c r="G1014" s="81">
        <v>4606.2</v>
      </c>
      <c r="H1014" s="81">
        <v>4606.2</v>
      </c>
      <c r="I1014" s="233">
        <v>100</v>
      </c>
    </row>
    <row r="1015" spans="1:9" ht="121.5" x14ac:dyDescent="0.25">
      <c r="A1015" s="232" t="s">
        <v>845</v>
      </c>
      <c r="B1015" s="80"/>
      <c r="C1015" s="80" t="s">
        <v>429</v>
      </c>
      <c r="D1015" s="80" t="s">
        <v>45</v>
      </c>
      <c r="E1015" s="80" t="s">
        <v>846</v>
      </c>
      <c r="F1015" s="80"/>
      <c r="G1015" s="81">
        <v>2403.3000000000002</v>
      </c>
      <c r="H1015" s="81">
        <v>2403.3000000000002</v>
      </c>
      <c r="I1015" s="233">
        <v>100</v>
      </c>
    </row>
    <row r="1016" spans="1:9" ht="27" x14ac:dyDescent="0.25">
      <c r="A1016" s="232" t="s">
        <v>40</v>
      </c>
      <c r="B1016" s="80"/>
      <c r="C1016" s="80" t="s">
        <v>429</v>
      </c>
      <c r="D1016" s="80" t="s">
        <v>45</v>
      </c>
      <c r="E1016" s="80" t="s">
        <v>846</v>
      </c>
      <c r="F1016" s="80" t="s">
        <v>41</v>
      </c>
      <c r="G1016" s="81">
        <v>2403.3000000000002</v>
      </c>
      <c r="H1016" s="81">
        <v>2403.3000000000002</v>
      </c>
      <c r="I1016" s="233">
        <v>100</v>
      </c>
    </row>
    <row r="1017" spans="1:9" ht="27" x14ac:dyDescent="0.25">
      <c r="A1017" s="232" t="s">
        <v>42</v>
      </c>
      <c r="B1017" s="80"/>
      <c r="C1017" s="80" t="s">
        <v>429</v>
      </c>
      <c r="D1017" s="80" t="s">
        <v>45</v>
      </c>
      <c r="E1017" s="80" t="s">
        <v>846</v>
      </c>
      <c r="F1017" s="80" t="s">
        <v>43</v>
      </c>
      <c r="G1017" s="81">
        <v>2403.3000000000002</v>
      </c>
      <c r="H1017" s="81">
        <v>2403.3000000000002</v>
      </c>
      <c r="I1017" s="233">
        <v>100</v>
      </c>
    </row>
    <row r="1018" spans="1:9" ht="135" x14ac:dyDescent="0.25">
      <c r="A1018" s="232" t="s">
        <v>847</v>
      </c>
      <c r="B1018" s="80"/>
      <c r="C1018" s="80" t="s">
        <v>429</v>
      </c>
      <c r="D1018" s="80" t="s">
        <v>45</v>
      </c>
      <c r="E1018" s="80" t="s">
        <v>848</v>
      </c>
      <c r="F1018" s="80"/>
      <c r="G1018" s="81">
        <v>2202.9</v>
      </c>
      <c r="H1018" s="81">
        <v>2202.9</v>
      </c>
      <c r="I1018" s="233">
        <v>100</v>
      </c>
    </row>
    <row r="1019" spans="1:9" ht="27" x14ac:dyDescent="0.25">
      <c r="A1019" s="232" t="s">
        <v>148</v>
      </c>
      <c r="B1019" s="80"/>
      <c r="C1019" s="80" t="s">
        <v>429</v>
      </c>
      <c r="D1019" s="80" t="s">
        <v>45</v>
      </c>
      <c r="E1019" s="80" t="s">
        <v>848</v>
      </c>
      <c r="F1019" s="80" t="s">
        <v>149</v>
      </c>
      <c r="G1019" s="81">
        <v>2202.9</v>
      </c>
      <c r="H1019" s="81">
        <v>2202.9</v>
      </c>
      <c r="I1019" s="233">
        <v>100</v>
      </c>
    </row>
    <row r="1020" spans="1:9" x14ac:dyDescent="0.25">
      <c r="A1020" s="232" t="s">
        <v>240</v>
      </c>
      <c r="B1020" s="80"/>
      <c r="C1020" s="80" t="s">
        <v>429</v>
      </c>
      <c r="D1020" s="80" t="s">
        <v>45</v>
      </c>
      <c r="E1020" s="80" t="s">
        <v>848</v>
      </c>
      <c r="F1020" s="80" t="s">
        <v>241</v>
      </c>
      <c r="G1020" s="81">
        <v>2202.9</v>
      </c>
      <c r="H1020" s="81">
        <v>2202.9</v>
      </c>
      <c r="I1020" s="233">
        <v>100</v>
      </c>
    </row>
    <row r="1021" spans="1:9" ht="27" x14ac:dyDescent="0.25">
      <c r="A1021" s="232" t="s">
        <v>169</v>
      </c>
      <c r="B1021" s="80"/>
      <c r="C1021" s="80" t="s">
        <v>429</v>
      </c>
      <c r="D1021" s="80" t="s">
        <v>45</v>
      </c>
      <c r="E1021" s="80" t="s">
        <v>170</v>
      </c>
      <c r="F1021" s="80"/>
      <c r="G1021" s="81">
        <v>10729.2</v>
      </c>
      <c r="H1021" s="81">
        <v>10678</v>
      </c>
      <c r="I1021" s="233">
        <v>99.5</v>
      </c>
    </row>
    <row r="1022" spans="1:9" ht="54" x14ac:dyDescent="0.25">
      <c r="A1022" s="232" t="s">
        <v>171</v>
      </c>
      <c r="B1022" s="80"/>
      <c r="C1022" s="80" t="s">
        <v>429</v>
      </c>
      <c r="D1022" s="80" t="s">
        <v>45</v>
      </c>
      <c r="E1022" s="80" t="s">
        <v>172</v>
      </c>
      <c r="F1022" s="80"/>
      <c r="G1022" s="81">
        <v>569.5</v>
      </c>
      <c r="H1022" s="81">
        <v>569.5</v>
      </c>
      <c r="I1022" s="233">
        <v>100</v>
      </c>
    </row>
    <row r="1023" spans="1:9" ht="27" x14ac:dyDescent="0.25">
      <c r="A1023" s="232" t="s">
        <v>40</v>
      </c>
      <c r="B1023" s="80"/>
      <c r="C1023" s="80" t="s">
        <v>429</v>
      </c>
      <c r="D1023" s="80" t="s">
        <v>45</v>
      </c>
      <c r="E1023" s="80" t="s">
        <v>172</v>
      </c>
      <c r="F1023" s="80" t="s">
        <v>41</v>
      </c>
      <c r="G1023" s="81">
        <v>569.5</v>
      </c>
      <c r="H1023" s="81">
        <v>569.5</v>
      </c>
      <c r="I1023" s="233">
        <v>100</v>
      </c>
    </row>
    <row r="1024" spans="1:9" ht="27" x14ac:dyDescent="0.25">
      <c r="A1024" s="232" t="s">
        <v>42</v>
      </c>
      <c r="B1024" s="80"/>
      <c r="C1024" s="80" t="s">
        <v>429</v>
      </c>
      <c r="D1024" s="80" t="s">
        <v>45</v>
      </c>
      <c r="E1024" s="80" t="s">
        <v>172</v>
      </c>
      <c r="F1024" s="80" t="s">
        <v>43</v>
      </c>
      <c r="G1024" s="81">
        <v>569.5</v>
      </c>
      <c r="H1024" s="81">
        <v>569.5</v>
      </c>
      <c r="I1024" s="233">
        <v>100</v>
      </c>
    </row>
    <row r="1025" spans="1:9" ht="67.5" x14ac:dyDescent="0.25">
      <c r="A1025" s="232" t="s">
        <v>855</v>
      </c>
      <c r="B1025" s="80"/>
      <c r="C1025" s="80" t="s">
        <v>429</v>
      </c>
      <c r="D1025" s="80" t="s">
        <v>45</v>
      </c>
      <c r="E1025" s="80" t="s">
        <v>856</v>
      </c>
      <c r="F1025" s="80"/>
      <c r="G1025" s="81">
        <v>4606.5</v>
      </c>
      <c r="H1025" s="81">
        <v>4606.5</v>
      </c>
      <c r="I1025" s="233">
        <v>100</v>
      </c>
    </row>
    <row r="1026" spans="1:9" ht="27" x14ac:dyDescent="0.25">
      <c r="A1026" s="232" t="s">
        <v>148</v>
      </c>
      <c r="B1026" s="80"/>
      <c r="C1026" s="80" t="s">
        <v>429</v>
      </c>
      <c r="D1026" s="80" t="s">
        <v>45</v>
      </c>
      <c r="E1026" s="80" t="s">
        <v>856</v>
      </c>
      <c r="F1026" s="80" t="s">
        <v>149</v>
      </c>
      <c r="G1026" s="81">
        <v>4606.5</v>
      </c>
      <c r="H1026" s="81">
        <v>4606.5</v>
      </c>
      <c r="I1026" s="233">
        <v>100</v>
      </c>
    </row>
    <row r="1027" spans="1:9" x14ac:dyDescent="0.25">
      <c r="A1027" s="232" t="s">
        <v>150</v>
      </c>
      <c r="B1027" s="80"/>
      <c r="C1027" s="80" t="s">
        <v>429</v>
      </c>
      <c r="D1027" s="80" t="s">
        <v>45</v>
      </c>
      <c r="E1027" s="80" t="s">
        <v>856</v>
      </c>
      <c r="F1027" s="80" t="s">
        <v>151</v>
      </c>
      <c r="G1027" s="81">
        <v>4606.5</v>
      </c>
      <c r="H1027" s="81">
        <v>4606.5</v>
      </c>
      <c r="I1027" s="233">
        <v>100</v>
      </c>
    </row>
    <row r="1028" spans="1:9" ht="67.5" x14ac:dyDescent="0.25">
      <c r="A1028" s="232" t="s">
        <v>857</v>
      </c>
      <c r="B1028" s="80"/>
      <c r="C1028" s="80" t="s">
        <v>429</v>
      </c>
      <c r="D1028" s="80" t="s">
        <v>45</v>
      </c>
      <c r="E1028" s="80" t="s">
        <v>858</v>
      </c>
      <c r="F1028" s="80"/>
      <c r="G1028" s="81">
        <v>500</v>
      </c>
      <c r="H1028" s="81">
        <v>487.1</v>
      </c>
      <c r="I1028" s="233">
        <v>97.4</v>
      </c>
    </row>
    <row r="1029" spans="1:9" ht="27" x14ac:dyDescent="0.25">
      <c r="A1029" s="232" t="s">
        <v>40</v>
      </c>
      <c r="B1029" s="80"/>
      <c r="C1029" s="80" t="s">
        <v>429</v>
      </c>
      <c r="D1029" s="80" t="s">
        <v>45</v>
      </c>
      <c r="E1029" s="80" t="s">
        <v>858</v>
      </c>
      <c r="F1029" s="80" t="s">
        <v>41</v>
      </c>
      <c r="G1029" s="81">
        <v>500</v>
      </c>
      <c r="H1029" s="81">
        <v>487.1</v>
      </c>
      <c r="I1029" s="233">
        <v>97.4</v>
      </c>
    </row>
    <row r="1030" spans="1:9" ht="27" x14ac:dyDescent="0.25">
      <c r="A1030" s="232" t="s">
        <v>42</v>
      </c>
      <c r="B1030" s="80"/>
      <c r="C1030" s="80" t="s">
        <v>429</v>
      </c>
      <c r="D1030" s="80" t="s">
        <v>45</v>
      </c>
      <c r="E1030" s="80" t="s">
        <v>858</v>
      </c>
      <c r="F1030" s="80" t="s">
        <v>43</v>
      </c>
      <c r="G1030" s="81">
        <v>500</v>
      </c>
      <c r="H1030" s="81">
        <v>487.1</v>
      </c>
      <c r="I1030" s="233">
        <v>97.4</v>
      </c>
    </row>
    <row r="1031" spans="1:9" ht="67.5" x14ac:dyDescent="0.25">
      <c r="A1031" s="232" t="s">
        <v>859</v>
      </c>
      <c r="B1031" s="80"/>
      <c r="C1031" s="80" t="s">
        <v>429</v>
      </c>
      <c r="D1031" s="80" t="s">
        <v>45</v>
      </c>
      <c r="E1031" s="80" t="s">
        <v>860</v>
      </c>
      <c r="F1031" s="80"/>
      <c r="G1031" s="81">
        <v>3826.6</v>
      </c>
      <c r="H1031" s="81">
        <v>3788.3</v>
      </c>
      <c r="I1031" s="233">
        <v>99</v>
      </c>
    </row>
    <row r="1032" spans="1:9" ht="27" x14ac:dyDescent="0.25">
      <c r="A1032" s="232" t="s">
        <v>40</v>
      </c>
      <c r="B1032" s="80"/>
      <c r="C1032" s="80" t="s">
        <v>429</v>
      </c>
      <c r="D1032" s="80" t="s">
        <v>45</v>
      </c>
      <c r="E1032" s="80" t="s">
        <v>860</v>
      </c>
      <c r="F1032" s="80" t="s">
        <v>41</v>
      </c>
      <c r="G1032" s="81">
        <v>3826.6</v>
      </c>
      <c r="H1032" s="81">
        <v>3788.3</v>
      </c>
      <c r="I1032" s="233">
        <v>99</v>
      </c>
    </row>
    <row r="1033" spans="1:9" ht="27" x14ac:dyDescent="0.25">
      <c r="A1033" s="232" t="s">
        <v>42</v>
      </c>
      <c r="B1033" s="80"/>
      <c r="C1033" s="80" t="s">
        <v>429</v>
      </c>
      <c r="D1033" s="80" t="s">
        <v>45</v>
      </c>
      <c r="E1033" s="80" t="s">
        <v>860</v>
      </c>
      <c r="F1033" s="80" t="s">
        <v>43</v>
      </c>
      <c r="G1033" s="81">
        <v>3826.6</v>
      </c>
      <c r="H1033" s="81">
        <v>3788.3</v>
      </c>
      <c r="I1033" s="233">
        <v>99</v>
      </c>
    </row>
    <row r="1034" spans="1:9" ht="67.5" x14ac:dyDescent="0.25">
      <c r="A1034" s="232" t="s">
        <v>861</v>
      </c>
      <c r="B1034" s="80"/>
      <c r="C1034" s="80" t="s">
        <v>429</v>
      </c>
      <c r="D1034" s="80" t="s">
        <v>45</v>
      </c>
      <c r="E1034" s="80" t="s">
        <v>862</v>
      </c>
      <c r="F1034" s="80"/>
      <c r="G1034" s="81">
        <v>1062.7</v>
      </c>
      <c r="H1034" s="81">
        <v>1062.7</v>
      </c>
      <c r="I1034" s="233">
        <v>100</v>
      </c>
    </row>
    <row r="1035" spans="1:9" ht="27" x14ac:dyDescent="0.25">
      <c r="A1035" s="232" t="s">
        <v>148</v>
      </c>
      <c r="B1035" s="80"/>
      <c r="C1035" s="80" t="s">
        <v>429</v>
      </c>
      <c r="D1035" s="80" t="s">
        <v>45</v>
      </c>
      <c r="E1035" s="80" t="s">
        <v>862</v>
      </c>
      <c r="F1035" s="80" t="s">
        <v>149</v>
      </c>
      <c r="G1035" s="81">
        <v>1062.7</v>
      </c>
      <c r="H1035" s="81">
        <v>1062.7</v>
      </c>
      <c r="I1035" s="233">
        <v>100</v>
      </c>
    </row>
    <row r="1036" spans="1:9" x14ac:dyDescent="0.25">
      <c r="A1036" s="232" t="s">
        <v>240</v>
      </c>
      <c r="B1036" s="80"/>
      <c r="C1036" s="80" t="s">
        <v>429</v>
      </c>
      <c r="D1036" s="80" t="s">
        <v>45</v>
      </c>
      <c r="E1036" s="80" t="s">
        <v>862</v>
      </c>
      <c r="F1036" s="80" t="s">
        <v>241</v>
      </c>
      <c r="G1036" s="81">
        <v>1062.7</v>
      </c>
      <c r="H1036" s="81">
        <v>1062.7</v>
      </c>
      <c r="I1036" s="233">
        <v>100</v>
      </c>
    </row>
    <row r="1037" spans="1:9" ht="67.5" x14ac:dyDescent="0.25">
      <c r="A1037" s="232" t="s">
        <v>863</v>
      </c>
      <c r="B1037" s="80"/>
      <c r="C1037" s="80" t="s">
        <v>429</v>
      </c>
      <c r="D1037" s="80" t="s">
        <v>45</v>
      </c>
      <c r="E1037" s="80" t="s">
        <v>864</v>
      </c>
      <c r="F1037" s="80"/>
      <c r="G1037" s="81">
        <v>163.9</v>
      </c>
      <c r="H1037" s="81">
        <v>163.9</v>
      </c>
      <c r="I1037" s="233">
        <v>100</v>
      </c>
    </row>
    <row r="1038" spans="1:9" ht="27" x14ac:dyDescent="0.25">
      <c r="A1038" s="232" t="s">
        <v>40</v>
      </c>
      <c r="B1038" s="80"/>
      <c r="C1038" s="80" t="s">
        <v>429</v>
      </c>
      <c r="D1038" s="80" t="s">
        <v>45</v>
      </c>
      <c r="E1038" s="80" t="s">
        <v>864</v>
      </c>
      <c r="F1038" s="80" t="s">
        <v>41</v>
      </c>
      <c r="G1038" s="81">
        <v>163.9</v>
      </c>
      <c r="H1038" s="81">
        <v>163.9</v>
      </c>
      <c r="I1038" s="233">
        <v>100</v>
      </c>
    </row>
    <row r="1039" spans="1:9" ht="27" x14ac:dyDescent="0.25">
      <c r="A1039" s="232" t="s">
        <v>42</v>
      </c>
      <c r="B1039" s="80"/>
      <c r="C1039" s="80" t="s">
        <v>429</v>
      </c>
      <c r="D1039" s="80" t="s">
        <v>45</v>
      </c>
      <c r="E1039" s="80" t="s">
        <v>864</v>
      </c>
      <c r="F1039" s="80" t="s">
        <v>43</v>
      </c>
      <c r="G1039" s="81">
        <v>163.9</v>
      </c>
      <c r="H1039" s="81">
        <v>163.9</v>
      </c>
      <c r="I1039" s="233">
        <v>100</v>
      </c>
    </row>
    <row r="1040" spans="1:9" ht="27" x14ac:dyDescent="0.25">
      <c r="A1040" s="232" t="s">
        <v>534</v>
      </c>
      <c r="B1040" s="80"/>
      <c r="C1040" s="80" t="s">
        <v>429</v>
      </c>
      <c r="D1040" s="80" t="s">
        <v>45</v>
      </c>
      <c r="E1040" s="80" t="s">
        <v>535</v>
      </c>
      <c r="F1040" s="80"/>
      <c r="G1040" s="81">
        <v>1300</v>
      </c>
      <c r="H1040" s="81">
        <v>1300</v>
      </c>
      <c r="I1040" s="233">
        <v>100</v>
      </c>
    </row>
    <row r="1041" spans="1:12" ht="40.5" x14ac:dyDescent="0.25">
      <c r="A1041" s="232" t="s">
        <v>536</v>
      </c>
      <c r="B1041" s="80"/>
      <c r="C1041" s="80" t="s">
        <v>429</v>
      </c>
      <c r="D1041" s="80" t="s">
        <v>45</v>
      </c>
      <c r="E1041" s="80" t="s">
        <v>537</v>
      </c>
      <c r="F1041" s="80"/>
      <c r="G1041" s="81">
        <v>1300</v>
      </c>
      <c r="H1041" s="81">
        <v>1300</v>
      </c>
      <c r="I1041" s="233">
        <v>100</v>
      </c>
    </row>
    <row r="1042" spans="1:12" ht="27" x14ac:dyDescent="0.25">
      <c r="A1042" s="232" t="s">
        <v>865</v>
      </c>
      <c r="B1042" s="80"/>
      <c r="C1042" s="80" t="s">
        <v>429</v>
      </c>
      <c r="D1042" s="80" t="s">
        <v>45</v>
      </c>
      <c r="E1042" s="80" t="s">
        <v>866</v>
      </c>
      <c r="F1042" s="80"/>
      <c r="G1042" s="81">
        <v>1300</v>
      </c>
      <c r="H1042" s="81">
        <v>1300</v>
      </c>
      <c r="I1042" s="233">
        <v>100</v>
      </c>
    </row>
    <row r="1043" spans="1:12" ht="27" x14ac:dyDescent="0.25">
      <c r="A1043" s="232" t="s">
        <v>40</v>
      </c>
      <c r="B1043" s="80"/>
      <c r="C1043" s="80" t="s">
        <v>429</v>
      </c>
      <c r="D1043" s="80" t="s">
        <v>45</v>
      </c>
      <c r="E1043" s="80" t="s">
        <v>866</v>
      </c>
      <c r="F1043" s="80" t="s">
        <v>41</v>
      </c>
      <c r="G1043" s="81">
        <v>1300</v>
      </c>
      <c r="H1043" s="81">
        <v>1300</v>
      </c>
      <c r="I1043" s="233">
        <v>100</v>
      </c>
    </row>
    <row r="1044" spans="1:12" ht="27" x14ac:dyDescent="0.25">
      <c r="A1044" s="232" t="s">
        <v>42</v>
      </c>
      <c r="B1044" s="80"/>
      <c r="C1044" s="80" t="s">
        <v>429</v>
      </c>
      <c r="D1044" s="80" t="s">
        <v>45</v>
      </c>
      <c r="E1044" s="80" t="s">
        <v>866</v>
      </c>
      <c r="F1044" s="80" t="s">
        <v>43</v>
      </c>
      <c r="G1044" s="81">
        <v>1300</v>
      </c>
      <c r="H1044" s="81">
        <v>1300</v>
      </c>
      <c r="I1044" s="233">
        <v>100</v>
      </c>
    </row>
    <row r="1045" spans="1:12" ht="27" x14ac:dyDescent="0.25">
      <c r="A1045" s="232" t="s">
        <v>178</v>
      </c>
      <c r="B1045" s="80"/>
      <c r="C1045" s="80" t="s">
        <v>429</v>
      </c>
      <c r="D1045" s="80" t="s">
        <v>45</v>
      </c>
      <c r="E1045" s="80" t="s">
        <v>179</v>
      </c>
      <c r="F1045" s="80"/>
      <c r="G1045" s="81">
        <v>19072.8</v>
      </c>
      <c r="H1045" s="81">
        <v>19072.8</v>
      </c>
      <c r="I1045" s="233">
        <v>100</v>
      </c>
    </row>
    <row r="1046" spans="1:12" ht="54" x14ac:dyDescent="0.25">
      <c r="A1046" s="232" t="s">
        <v>402</v>
      </c>
      <c r="B1046" s="80"/>
      <c r="C1046" s="80" t="s">
        <v>429</v>
      </c>
      <c r="D1046" s="80" t="s">
        <v>45</v>
      </c>
      <c r="E1046" s="80" t="s">
        <v>403</v>
      </c>
      <c r="F1046" s="80"/>
      <c r="G1046" s="81">
        <v>19072.8</v>
      </c>
      <c r="H1046" s="81">
        <v>19072.8</v>
      </c>
      <c r="I1046" s="233">
        <v>100</v>
      </c>
    </row>
    <row r="1047" spans="1:12" x14ac:dyDescent="0.25">
      <c r="A1047" s="232" t="s">
        <v>404</v>
      </c>
      <c r="B1047" s="80"/>
      <c r="C1047" s="80" t="s">
        <v>429</v>
      </c>
      <c r="D1047" s="80" t="s">
        <v>45</v>
      </c>
      <c r="E1047" s="80" t="s">
        <v>405</v>
      </c>
      <c r="F1047" s="80"/>
      <c r="G1047" s="81">
        <v>19072.8</v>
      </c>
      <c r="H1047" s="81">
        <v>19072.8</v>
      </c>
      <c r="I1047" s="233">
        <v>100</v>
      </c>
    </row>
    <row r="1048" spans="1:12" ht="27" x14ac:dyDescent="0.25">
      <c r="A1048" s="232" t="s">
        <v>867</v>
      </c>
      <c r="B1048" s="80"/>
      <c r="C1048" s="80" t="s">
        <v>429</v>
      </c>
      <c r="D1048" s="80" t="s">
        <v>45</v>
      </c>
      <c r="E1048" s="80" t="s">
        <v>868</v>
      </c>
      <c r="F1048" s="80"/>
      <c r="G1048" s="81">
        <v>19072.8</v>
      </c>
      <c r="H1048" s="81">
        <v>19072.8</v>
      </c>
      <c r="I1048" s="233">
        <v>100</v>
      </c>
    </row>
    <row r="1049" spans="1:12" ht="27" x14ac:dyDescent="0.25">
      <c r="A1049" s="232" t="s">
        <v>148</v>
      </c>
      <c r="B1049" s="80"/>
      <c r="C1049" s="80" t="s">
        <v>429</v>
      </c>
      <c r="D1049" s="80" t="s">
        <v>45</v>
      </c>
      <c r="E1049" s="80" t="s">
        <v>868</v>
      </c>
      <c r="F1049" s="80" t="s">
        <v>149</v>
      </c>
      <c r="G1049" s="81">
        <v>19072.8</v>
      </c>
      <c r="H1049" s="81">
        <v>19072.8</v>
      </c>
      <c r="I1049" s="233">
        <v>100</v>
      </c>
    </row>
    <row r="1050" spans="1:12" x14ac:dyDescent="0.25">
      <c r="A1050" s="232" t="s">
        <v>240</v>
      </c>
      <c r="B1050" s="80"/>
      <c r="C1050" s="80" t="s">
        <v>429</v>
      </c>
      <c r="D1050" s="80" t="s">
        <v>45</v>
      </c>
      <c r="E1050" s="80" t="s">
        <v>868</v>
      </c>
      <c r="F1050" s="80" t="s">
        <v>241</v>
      </c>
      <c r="G1050" s="81">
        <v>19072.8</v>
      </c>
      <c r="H1050" s="81">
        <v>19072.8</v>
      </c>
      <c r="I1050" s="233">
        <v>100</v>
      </c>
    </row>
    <row r="1051" spans="1:12" ht="27" x14ac:dyDescent="0.25">
      <c r="A1051" s="228" t="s">
        <v>869</v>
      </c>
      <c r="B1051" s="75"/>
      <c r="C1051" s="75" t="s">
        <v>135</v>
      </c>
      <c r="D1051" s="75"/>
      <c r="E1051" s="75"/>
      <c r="F1051" s="75"/>
      <c r="G1051" s="77">
        <v>34726.300000000003</v>
      </c>
      <c r="H1051" s="77">
        <v>34201.5</v>
      </c>
      <c r="I1051" s="229">
        <v>98.5</v>
      </c>
      <c r="K1051" s="74"/>
      <c r="L1051" s="74"/>
    </row>
    <row r="1052" spans="1:12" ht="27" x14ac:dyDescent="0.25">
      <c r="A1052" s="230" t="s">
        <v>870</v>
      </c>
      <c r="B1052" s="78"/>
      <c r="C1052" s="78" t="s">
        <v>135</v>
      </c>
      <c r="D1052" s="78" t="s">
        <v>13</v>
      </c>
      <c r="E1052" s="78"/>
      <c r="F1052" s="78"/>
      <c r="G1052" s="79">
        <v>34726.300000000003</v>
      </c>
      <c r="H1052" s="79">
        <v>34201.5</v>
      </c>
      <c r="I1052" s="231">
        <v>98.5</v>
      </c>
    </row>
    <row r="1053" spans="1:12" ht="27" x14ac:dyDescent="0.25">
      <c r="A1053" s="232" t="s">
        <v>16</v>
      </c>
      <c r="B1053" s="80"/>
      <c r="C1053" s="80" t="s">
        <v>135</v>
      </c>
      <c r="D1053" s="80" t="s">
        <v>13</v>
      </c>
      <c r="E1053" s="80" t="s">
        <v>17</v>
      </c>
      <c r="F1053" s="80"/>
      <c r="G1053" s="81">
        <v>34726.300000000003</v>
      </c>
      <c r="H1053" s="81">
        <v>34201.5</v>
      </c>
      <c r="I1053" s="233">
        <v>98.5</v>
      </c>
    </row>
    <row r="1054" spans="1:12" x14ac:dyDescent="0.25">
      <c r="A1054" s="232" t="s">
        <v>871</v>
      </c>
      <c r="B1054" s="80"/>
      <c r="C1054" s="80" t="s">
        <v>135</v>
      </c>
      <c r="D1054" s="80" t="s">
        <v>13</v>
      </c>
      <c r="E1054" s="80" t="s">
        <v>872</v>
      </c>
      <c r="F1054" s="80"/>
      <c r="G1054" s="81">
        <v>34726.300000000003</v>
      </c>
      <c r="H1054" s="81">
        <v>34201.5</v>
      </c>
      <c r="I1054" s="233">
        <v>98.5</v>
      </c>
    </row>
    <row r="1055" spans="1:12" ht="27" x14ac:dyDescent="0.25">
      <c r="A1055" s="232" t="s">
        <v>873</v>
      </c>
      <c r="B1055" s="80"/>
      <c r="C1055" s="80" t="s">
        <v>135</v>
      </c>
      <c r="D1055" s="80" t="s">
        <v>13</v>
      </c>
      <c r="E1055" s="80" t="s">
        <v>874</v>
      </c>
      <c r="F1055" s="80"/>
      <c r="G1055" s="81">
        <v>34726.300000000003</v>
      </c>
      <c r="H1055" s="81">
        <v>34201.5</v>
      </c>
      <c r="I1055" s="233">
        <v>98.5</v>
      </c>
    </row>
    <row r="1056" spans="1:12" x14ac:dyDescent="0.25">
      <c r="A1056" s="232" t="s">
        <v>875</v>
      </c>
      <c r="B1056" s="80"/>
      <c r="C1056" s="80" t="s">
        <v>135</v>
      </c>
      <c r="D1056" s="80" t="s">
        <v>13</v>
      </c>
      <c r="E1056" s="80" t="s">
        <v>876</v>
      </c>
      <c r="F1056" s="80"/>
      <c r="G1056" s="81">
        <v>34726.300000000003</v>
      </c>
      <c r="H1056" s="81">
        <v>34201.5</v>
      </c>
      <c r="I1056" s="233">
        <v>98.5</v>
      </c>
    </row>
    <row r="1057" spans="1:10" x14ac:dyDescent="0.25">
      <c r="A1057" s="232" t="s">
        <v>877</v>
      </c>
      <c r="B1057" s="80"/>
      <c r="C1057" s="80" t="s">
        <v>135</v>
      </c>
      <c r="D1057" s="80" t="s">
        <v>13</v>
      </c>
      <c r="E1057" s="80" t="s">
        <v>876</v>
      </c>
      <c r="F1057" s="80" t="s">
        <v>878</v>
      </c>
      <c r="G1057" s="81">
        <v>34726.300000000003</v>
      </c>
      <c r="H1057" s="81">
        <v>34201.5</v>
      </c>
      <c r="I1057" s="233">
        <v>98.5</v>
      </c>
    </row>
    <row r="1058" spans="1:10" x14ac:dyDescent="0.25">
      <c r="A1058" s="232" t="s">
        <v>875</v>
      </c>
      <c r="B1058" s="80"/>
      <c r="C1058" s="80" t="s">
        <v>135</v>
      </c>
      <c r="D1058" s="80" t="s">
        <v>13</v>
      </c>
      <c r="E1058" s="80" t="s">
        <v>876</v>
      </c>
      <c r="F1058" s="80" t="s">
        <v>879</v>
      </c>
      <c r="G1058" s="81">
        <v>34726.300000000003</v>
      </c>
      <c r="H1058" s="81">
        <v>34201.5</v>
      </c>
      <c r="I1058" s="233">
        <v>98.5</v>
      </c>
    </row>
    <row r="1059" spans="1:10" ht="27" x14ac:dyDescent="0.25">
      <c r="A1059" s="226" t="s">
        <v>976</v>
      </c>
      <c r="B1059" s="72">
        <v>902</v>
      </c>
      <c r="C1059" s="72"/>
      <c r="D1059" s="72"/>
      <c r="E1059" s="72"/>
      <c r="F1059" s="72"/>
      <c r="G1059" s="73">
        <v>14756.7</v>
      </c>
      <c r="H1059" s="73">
        <v>14558.3</v>
      </c>
      <c r="I1059" s="227">
        <v>98.7</v>
      </c>
      <c r="J1059" s="86"/>
    </row>
    <row r="1060" spans="1:10" x14ac:dyDescent="0.25">
      <c r="A1060" s="228" t="s">
        <v>12</v>
      </c>
      <c r="B1060" s="75"/>
      <c r="C1060" s="75" t="s">
        <v>13</v>
      </c>
      <c r="D1060" s="75"/>
      <c r="E1060" s="75"/>
      <c r="F1060" s="75"/>
      <c r="G1060" s="77">
        <v>14756.7</v>
      </c>
      <c r="H1060" s="77">
        <v>14558.3</v>
      </c>
      <c r="I1060" s="229">
        <v>98.7</v>
      </c>
    </row>
    <row r="1061" spans="1:10" ht="54" x14ac:dyDescent="0.25">
      <c r="A1061" s="230" t="s">
        <v>32</v>
      </c>
      <c r="B1061" s="78"/>
      <c r="C1061" s="78" t="s">
        <v>13</v>
      </c>
      <c r="D1061" s="78" t="s">
        <v>33</v>
      </c>
      <c r="E1061" s="78"/>
      <c r="F1061" s="78"/>
      <c r="G1061" s="79">
        <v>14756.7</v>
      </c>
      <c r="H1061" s="79">
        <v>14558.3</v>
      </c>
      <c r="I1061" s="231">
        <v>98.7</v>
      </c>
    </row>
    <row r="1062" spans="1:10" ht="27" x14ac:dyDescent="0.25">
      <c r="A1062" s="232" t="s">
        <v>34</v>
      </c>
      <c r="B1062" s="80"/>
      <c r="C1062" s="80" t="s">
        <v>13</v>
      </c>
      <c r="D1062" s="80" t="s">
        <v>33</v>
      </c>
      <c r="E1062" s="80" t="s">
        <v>35</v>
      </c>
      <c r="F1062" s="80"/>
      <c r="G1062" s="81">
        <v>14756.7</v>
      </c>
      <c r="H1062" s="81">
        <v>14558.3</v>
      </c>
      <c r="I1062" s="233">
        <v>98.7</v>
      </c>
    </row>
    <row r="1063" spans="1:10" ht="27" x14ac:dyDescent="0.25">
      <c r="A1063" s="232" t="s">
        <v>36</v>
      </c>
      <c r="B1063" s="80"/>
      <c r="C1063" s="80" t="s">
        <v>13</v>
      </c>
      <c r="D1063" s="80" t="s">
        <v>33</v>
      </c>
      <c r="E1063" s="80" t="s">
        <v>37</v>
      </c>
      <c r="F1063" s="80"/>
      <c r="G1063" s="81">
        <v>2941.6</v>
      </c>
      <c r="H1063" s="81">
        <v>2898.1</v>
      </c>
      <c r="I1063" s="233">
        <v>98.5</v>
      </c>
    </row>
    <row r="1064" spans="1:10" ht="54" x14ac:dyDescent="0.25">
      <c r="A1064" s="232" t="s">
        <v>24</v>
      </c>
      <c r="B1064" s="80"/>
      <c r="C1064" s="80" t="s">
        <v>13</v>
      </c>
      <c r="D1064" s="80" t="s">
        <v>33</v>
      </c>
      <c r="E1064" s="80" t="s">
        <v>37</v>
      </c>
      <c r="F1064" s="80" t="s">
        <v>25</v>
      </c>
      <c r="G1064" s="81">
        <v>2941.6</v>
      </c>
      <c r="H1064" s="81">
        <v>2898.1</v>
      </c>
      <c r="I1064" s="233">
        <v>98.5</v>
      </c>
    </row>
    <row r="1065" spans="1:10" ht="27" x14ac:dyDescent="0.25">
      <c r="A1065" s="232" t="s">
        <v>26</v>
      </c>
      <c r="B1065" s="80"/>
      <c r="C1065" s="80" t="s">
        <v>13</v>
      </c>
      <c r="D1065" s="80" t="s">
        <v>33</v>
      </c>
      <c r="E1065" s="80" t="s">
        <v>37</v>
      </c>
      <c r="F1065" s="80" t="s">
        <v>27</v>
      </c>
      <c r="G1065" s="81">
        <v>2941.6</v>
      </c>
      <c r="H1065" s="81">
        <v>2898.1</v>
      </c>
      <c r="I1065" s="233">
        <v>98.5</v>
      </c>
    </row>
    <row r="1066" spans="1:10" ht="27" x14ac:dyDescent="0.25">
      <c r="A1066" s="232" t="s">
        <v>38</v>
      </c>
      <c r="B1066" s="80"/>
      <c r="C1066" s="80" t="s">
        <v>13</v>
      </c>
      <c r="D1066" s="80" t="s">
        <v>33</v>
      </c>
      <c r="E1066" s="80" t="s">
        <v>39</v>
      </c>
      <c r="F1066" s="80"/>
      <c r="G1066" s="81">
        <v>11815.1</v>
      </c>
      <c r="H1066" s="81">
        <v>11660.1</v>
      </c>
      <c r="I1066" s="233">
        <v>98.7</v>
      </c>
    </row>
    <row r="1067" spans="1:10" ht="54" x14ac:dyDescent="0.25">
      <c r="A1067" s="232" t="s">
        <v>24</v>
      </c>
      <c r="B1067" s="80"/>
      <c r="C1067" s="80" t="s">
        <v>13</v>
      </c>
      <c r="D1067" s="80" t="s">
        <v>33</v>
      </c>
      <c r="E1067" s="80" t="s">
        <v>39</v>
      </c>
      <c r="F1067" s="80" t="s">
        <v>25</v>
      </c>
      <c r="G1067" s="81">
        <v>7783.7</v>
      </c>
      <c r="H1067" s="81">
        <v>7637.5</v>
      </c>
      <c r="I1067" s="233">
        <v>98.1</v>
      </c>
    </row>
    <row r="1068" spans="1:10" ht="27" x14ac:dyDescent="0.25">
      <c r="A1068" s="232" t="s">
        <v>26</v>
      </c>
      <c r="B1068" s="80"/>
      <c r="C1068" s="80" t="s">
        <v>13</v>
      </c>
      <c r="D1068" s="80" t="s">
        <v>33</v>
      </c>
      <c r="E1068" s="80" t="s">
        <v>39</v>
      </c>
      <c r="F1068" s="80" t="s">
        <v>27</v>
      </c>
      <c r="G1068" s="81">
        <v>7783.7</v>
      </c>
      <c r="H1068" s="81">
        <v>7637.5</v>
      </c>
      <c r="I1068" s="233">
        <v>98.1</v>
      </c>
    </row>
    <row r="1069" spans="1:10" ht="27" x14ac:dyDescent="0.25">
      <c r="A1069" s="232" t="s">
        <v>40</v>
      </c>
      <c r="B1069" s="80"/>
      <c r="C1069" s="80" t="s">
        <v>13</v>
      </c>
      <c r="D1069" s="80" t="s">
        <v>33</v>
      </c>
      <c r="E1069" s="80" t="s">
        <v>39</v>
      </c>
      <c r="F1069" s="80" t="s">
        <v>41</v>
      </c>
      <c r="G1069" s="81">
        <v>4031.4</v>
      </c>
      <c r="H1069" s="81">
        <v>4022.7</v>
      </c>
      <c r="I1069" s="233">
        <v>99.8</v>
      </c>
    </row>
    <row r="1070" spans="1:10" ht="27" x14ac:dyDescent="0.25">
      <c r="A1070" s="232" t="s">
        <v>42</v>
      </c>
      <c r="B1070" s="80"/>
      <c r="C1070" s="80" t="s">
        <v>13</v>
      </c>
      <c r="D1070" s="80" t="s">
        <v>33</v>
      </c>
      <c r="E1070" s="80" t="s">
        <v>39</v>
      </c>
      <c r="F1070" s="80" t="s">
        <v>43</v>
      </c>
      <c r="G1070" s="81">
        <v>4031.4</v>
      </c>
      <c r="H1070" s="81">
        <v>4022.7</v>
      </c>
      <c r="I1070" s="233">
        <v>99.8</v>
      </c>
    </row>
    <row r="1071" spans="1:10" ht="27" x14ac:dyDescent="0.25">
      <c r="A1071" s="226" t="s">
        <v>977</v>
      </c>
      <c r="B1071" s="72">
        <v>903</v>
      </c>
      <c r="C1071" s="72"/>
      <c r="D1071" s="72"/>
      <c r="E1071" s="72"/>
      <c r="F1071" s="72"/>
      <c r="G1071" s="73">
        <v>33780.800000000003</v>
      </c>
      <c r="H1071" s="73">
        <v>33395.9</v>
      </c>
      <c r="I1071" s="227">
        <v>98.9</v>
      </c>
      <c r="J1071" s="86"/>
    </row>
    <row r="1072" spans="1:10" x14ac:dyDescent="0.25">
      <c r="A1072" s="228" t="s">
        <v>12</v>
      </c>
      <c r="B1072" s="75"/>
      <c r="C1072" s="75" t="s">
        <v>13</v>
      </c>
      <c r="D1072" s="75"/>
      <c r="E1072" s="75"/>
      <c r="F1072" s="75"/>
      <c r="G1072" s="77">
        <v>33780.800000000003</v>
      </c>
      <c r="H1072" s="77">
        <v>33395.9</v>
      </c>
      <c r="I1072" s="229">
        <v>98.9</v>
      </c>
    </row>
    <row r="1073" spans="1:10" ht="40.5" x14ac:dyDescent="0.25">
      <c r="A1073" s="230" t="s">
        <v>118</v>
      </c>
      <c r="B1073" s="78"/>
      <c r="C1073" s="78" t="s">
        <v>13</v>
      </c>
      <c r="D1073" s="78" t="s">
        <v>119</v>
      </c>
      <c r="E1073" s="78"/>
      <c r="F1073" s="78"/>
      <c r="G1073" s="79">
        <v>33780.800000000003</v>
      </c>
      <c r="H1073" s="79">
        <v>33395.9</v>
      </c>
      <c r="I1073" s="231">
        <v>98.9</v>
      </c>
    </row>
    <row r="1074" spans="1:10" ht="27" x14ac:dyDescent="0.25">
      <c r="A1074" s="232" t="s">
        <v>16</v>
      </c>
      <c r="B1074" s="80"/>
      <c r="C1074" s="80" t="s">
        <v>13</v>
      </c>
      <c r="D1074" s="80" t="s">
        <v>119</v>
      </c>
      <c r="E1074" s="80" t="s">
        <v>17</v>
      </c>
      <c r="F1074" s="80"/>
      <c r="G1074" s="81">
        <v>33780.800000000003</v>
      </c>
      <c r="H1074" s="81">
        <v>33395.9</v>
      </c>
      <c r="I1074" s="233">
        <v>98.9</v>
      </c>
    </row>
    <row r="1075" spans="1:10" x14ac:dyDescent="0.25">
      <c r="A1075" s="232" t="s">
        <v>18</v>
      </c>
      <c r="B1075" s="80"/>
      <c r="C1075" s="80" t="s">
        <v>13</v>
      </c>
      <c r="D1075" s="80" t="s">
        <v>119</v>
      </c>
      <c r="E1075" s="80" t="s">
        <v>19</v>
      </c>
      <c r="F1075" s="80"/>
      <c r="G1075" s="81">
        <v>33780.800000000003</v>
      </c>
      <c r="H1075" s="81">
        <v>33395.9</v>
      </c>
      <c r="I1075" s="233">
        <v>98.9</v>
      </c>
    </row>
    <row r="1076" spans="1:10" ht="27" x14ac:dyDescent="0.25">
      <c r="A1076" s="232" t="s">
        <v>20</v>
      </c>
      <c r="B1076" s="80"/>
      <c r="C1076" s="80" t="s">
        <v>13</v>
      </c>
      <c r="D1076" s="80" t="s">
        <v>119</v>
      </c>
      <c r="E1076" s="80" t="s">
        <v>21</v>
      </c>
      <c r="F1076" s="80"/>
      <c r="G1076" s="81">
        <v>33780.800000000003</v>
      </c>
      <c r="H1076" s="81">
        <v>33395.9</v>
      </c>
      <c r="I1076" s="233">
        <v>98.9</v>
      </c>
    </row>
    <row r="1077" spans="1:10" x14ac:dyDescent="0.25">
      <c r="A1077" s="232" t="s">
        <v>120</v>
      </c>
      <c r="B1077" s="80"/>
      <c r="C1077" s="80" t="s">
        <v>13</v>
      </c>
      <c r="D1077" s="80" t="s">
        <v>119</v>
      </c>
      <c r="E1077" s="80" t="s">
        <v>121</v>
      </c>
      <c r="F1077" s="80"/>
      <c r="G1077" s="81">
        <v>33780.800000000003</v>
      </c>
      <c r="H1077" s="81">
        <v>33395.9</v>
      </c>
      <c r="I1077" s="233">
        <v>98.9</v>
      </c>
    </row>
    <row r="1078" spans="1:10" ht="54" x14ac:dyDescent="0.25">
      <c r="A1078" s="232" t="s">
        <v>24</v>
      </c>
      <c r="B1078" s="80"/>
      <c r="C1078" s="80" t="s">
        <v>13</v>
      </c>
      <c r="D1078" s="80" t="s">
        <v>119</v>
      </c>
      <c r="E1078" s="80" t="s">
        <v>121</v>
      </c>
      <c r="F1078" s="80" t="s">
        <v>25</v>
      </c>
      <c r="G1078" s="81">
        <v>28350.5</v>
      </c>
      <c r="H1078" s="81">
        <v>28209.3</v>
      </c>
      <c r="I1078" s="233">
        <v>99.5</v>
      </c>
    </row>
    <row r="1079" spans="1:10" ht="27" x14ac:dyDescent="0.25">
      <c r="A1079" s="232" t="s">
        <v>26</v>
      </c>
      <c r="B1079" s="80"/>
      <c r="C1079" s="80" t="s">
        <v>13</v>
      </c>
      <c r="D1079" s="80" t="s">
        <v>119</v>
      </c>
      <c r="E1079" s="80" t="s">
        <v>121</v>
      </c>
      <c r="F1079" s="80" t="s">
        <v>27</v>
      </c>
      <c r="G1079" s="81">
        <v>28350.5</v>
      </c>
      <c r="H1079" s="81">
        <v>28209.3</v>
      </c>
      <c r="I1079" s="233">
        <v>99.5</v>
      </c>
    </row>
    <row r="1080" spans="1:10" ht="27" x14ac:dyDescent="0.25">
      <c r="A1080" s="232" t="s">
        <v>40</v>
      </c>
      <c r="B1080" s="80"/>
      <c r="C1080" s="80" t="s">
        <v>13</v>
      </c>
      <c r="D1080" s="80" t="s">
        <v>119</v>
      </c>
      <c r="E1080" s="80" t="s">
        <v>121</v>
      </c>
      <c r="F1080" s="80" t="s">
        <v>41</v>
      </c>
      <c r="G1080" s="81">
        <v>5404.5</v>
      </c>
      <c r="H1080" s="81">
        <v>5160.8</v>
      </c>
      <c r="I1080" s="233">
        <v>95.5</v>
      </c>
    </row>
    <row r="1081" spans="1:10" ht="27" x14ac:dyDescent="0.25">
      <c r="A1081" s="232" t="s">
        <v>42</v>
      </c>
      <c r="B1081" s="80"/>
      <c r="C1081" s="80" t="s">
        <v>13</v>
      </c>
      <c r="D1081" s="80" t="s">
        <v>119</v>
      </c>
      <c r="E1081" s="80" t="s">
        <v>121</v>
      </c>
      <c r="F1081" s="80" t="s">
        <v>43</v>
      </c>
      <c r="G1081" s="81">
        <v>5404.5</v>
      </c>
      <c r="H1081" s="81">
        <v>5160.8</v>
      </c>
      <c r="I1081" s="233">
        <v>95.5</v>
      </c>
    </row>
    <row r="1082" spans="1:10" x14ac:dyDescent="0.25">
      <c r="A1082" s="232" t="s">
        <v>100</v>
      </c>
      <c r="B1082" s="80"/>
      <c r="C1082" s="80" t="s">
        <v>13</v>
      </c>
      <c r="D1082" s="80" t="s">
        <v>119</v>
      </c>
      <c r="E1082" s="80" t="s">
        <v>121</v>
      </c>
      <c r="F1082" s="80" t="s">
        <v>101</v>
      </c>
      <c r="G1082" s="81">
        <v>25.8</v>
      </c>
      <c r="H1082" s="81">
        <v>25.8</v>
      </c>
      <c r="I1082" s="233">
        <v>100</v>
      </c>
    </row>
    <row r="1083" spans="1:10" x14ac:dyDescent="0.25">
      <c r="A1083" s="232" t="s">
        <v>102</v>
      </c>
      <c r="B1083" s="80"/>
      <c r="C1083" s="80" t="s">
        <v>13</v>
      </c>
      <c r="D1083" s="80" t="s">
        <v>119</v>
      </c>
      <c r="E1083" s="80" t="s">
        <v>121</v>
      </c>
      <c r="F1083" s="80" t="s">
        <v>103</v>
      </c>
      <c r="G1083" s="81">
        <v>25.8</v>
      </c>
      <c r="H1083" s="81">
        <v>25.8</v>
      </c>
      <c r="I1083" s="233">
        <v>100</v>
      </c>
    </row>
    <row r="1084" spans="1:10" ht="27" x14ac:dyDescent="0.25">
      <c r="A1084" s="226" t="s">
        <v>978</v>
      </c>
      <c r="B1084" s="72">
        <v>904</v>
      </c>
      <c r="C1084" s="72"/>
      <c r="D1084" s="72"/>
      <c r="E1084" s="72"/>
      <c r="F1084" s="72"/>
      <c r="G1084" s="73">
        <v>19621.599999999999</v>
      </c>
      <c r="H1084" s="73">
        <v>19536.7</v>
      </c>
      <c r="I1084" s="227">
        <v>99.6</v>
      </c>
      <c r="J1084" s="86"/>
    </row>
    <row r="1085" spans="1:10" x14ac:dyDescent="0.25">
      <c r="A1085" s="228" t="s">
        <v>12</v>
      </c>
      <c r="B1085" s="75"/>
      <c r="C1085" s="75" t="s">
        <v>13</v>
      </c>
      <c r="D1085" s="75"/>
      <c r="E1085" s="75"/>
      <c r="F1085" s="75"/>
      <c r="G1085" s="77">
        <v>19621.599999999999</v>
      </c>
      <c r="H1085" s="77">
        <v>19536.7</v>
      </c>
      <c r="I1085" s="229">
        <v>99.6</v>
      </c>
    </row>
    <row r="1086" spans="1:10" ht="40.5" x14ac:dyDescent="0.25">
      <c r="A1086" s="230" t="s">
        <v>118</v>
      </c>
      <c r="B1086" s="78"/>
      <c r="C1086" s="78" t="s">
        <v>13</v>
      </c>
      <c r="D1086" s="78" t="s">
        <v>119</v>
      </c>
      <c r="E1086" s="78"/>
      <c r="F1086" s="78"/>
      <c r="G1086" s="79">
        <v>19621.599999999999</v>
      </c>
      <c r="H1086" s="79">
        <v>19536.7</v>
      </c>
      <c r="I1086" s="231">
        <v>99.6</v>
      </c>
    </row>
    <row r="1087" spans="1:10" ht="27" x14ac:dyDescent="0.25">
      <c r="A1087" s="232" t="s">
        <v>34</v>
      </c>
      <c r="B1087" s="80"/>
      <c r="C1087" s="80" t="s">
        <v>13</v>
      </c>
      <c r="D1087" s="80" t="s">
        <v>119</v>
      </c>
      <c r="E1087" s="80" t="s">
        <v>35</v>
      </c>
      <c r="F1087" s="80"/>
      <c r="G1087" s="81">
        <v>19621.599999999999</v>
      </c>
      <c r="H1087" s="81">
        <v>19536.7</v>
      </c>
      <c r="I1087" s="233">
        <v>99.6</v>
      </c>
    </row>
    <row r="1088" spans="1:10" x14ac:dyDescent="0.25">
      <c r="A1088" s="232" t="s">
        <v>122</v>
      </c>
      <c r="B1088" s="80"/>
      <c r="C1088" s="80" t="s">
        <v>13</v>
      </c>
      <c r="D1088" s="80" t="s">
        <v>119</v>
      </c>
      <c r="E1088" s="80" t="s">
        <v>123</v>
      </c>
      <c r="F1088" s="80"/>
      <c r="G1088" s="81">
        <v>17448.400000000001</v>
      </c>
      <c r="H1088" s="81">
        <v>17363.5</v>
      </c>
      <c r="I1088" s="233">
        <v>99.5</v>
      </c>
    </row>
    <row r="1089" spans="1:12" ht="54" x14ac:dyDescent="0.25">
      <c r="A1089" s="232" t="s">
        <v>24</v>
      </c>
      <c r="B1089" s="80"/>
      <c r="C1089" s="80" t="s">
        <v>13</v>
      </c>
      <c r="D1089" s="80" t="s">
        <v>119</v>
      </c>
      <c r="E1089" s="80" t="s">
        <v>123</v>
      </c>
      <c r="F1089" s="80" t="s">
        <v>25</v>
      </c>
      <c r="G1089" s="81">
        <v>15130.4</v>
      </c>
      <c r="H1089" s="81">
        <v>15106</v>
      </c>
      <c r="I1089" s="233">
        <v>99.8</v>
      </c>
    </row>
    <row r="1090" spans="1:12" ht="27" x14ac:dyDescent="0.25">
      <c r="A1090" s="232" t="s">
        <v>26</v>
      </c>
      <c r="B1090" s="80"/>
      <c r="C1090" s="80" t="s">
        <v>13</v>
      </c>
      <c r="D1090" s="80" t="s">
        <v>119</v>
      </c>
      <c r="E1090" s="80" t="s">
        <v>123</v>
      </c>
      <c r="F1090" s="80" t="s">
        <v>27</v>
      </c>
      <c r="G1090" s="81">
        <v>15130.4</v>
      </c>
      <c r="H1090" s="81">
        <v>15106</v>
      </c>
      <c r="I1090" s="233">
        <v>99.8</v>
      </c>
    </row>
    <row r="1091" spans="1:12" ht="27" x14ac:dyDescent="0.25">
      <c r="A1091" s="232" t="s">
        <v>40</v>
      </c>
      <c r="B1091" s="80"/>
      <c r="C1091" s="80" t="s">
        <v>13</v>
      </c>
      <c r="D1091" s="80" t="s">
        <v>119</v>
      </c>
      <c r="E1091" s="80" t="s">
        <v>123</v>
      </c>
      <c r="F1091" s="80" t="s">
        <v>41</v>
      </c>
      <c r="G1091" s="81">
        <v>2280</v>
      </c>
      <c r="H1091" s="81">
        <v>2219.5</v>
      </c>
      <c r="I1091" s="233">
        <v>97.4</v>
      </c>
    </row>
    <row r="1092" spans="1:12" ht="27" x14ac:dyDescent="0.25">
      <c r="A1092" s="232" t="s">
        <v>42</v>
      </c>
      <c r="B1092" s="80"/>
      <c r="C1092" s="80" t="s">
        <v>13</v>
      </c>
      <c r="D1092" s="80" t="s">
        <v>119</v>
      </c>
      <c r="E1092" s="80" t="s">
        <v>123</v>
      </c>
      <c r="F1092" s="80" t="s">
        <v>43</v>
      </c>
      <c r="G1092" s="81">
        <v>2280</v>
      </c>
      <c r="H1092" s="81">
        <v>2219.5</v>
      </c>
      <c r="I1092" s="233">
        <v>97.4</v>
      </c>
    </row>
    <row r="1093" spans="1:12" x14ac:dyDescent="0.25">
      <c r="A1093" s="232" t="s">
        <v>100</v>
      </c>
      <c r="B1093" s="80"/>
      <c r="C1093" s="80" t="s">
        <v>13</v>
      </c>
      <c r="D1093" s="80" t="s">
        <v>119</v>
      </c>
      <c r="E1093" s="80" t="s">
        <v>123</v>
      </c>
      <c r="F1093" s="80" t="s">
        <v>101</v>
      </c>
      <c r="G1093" s="81">
        <v>38</v>
      </c>
      <c r="H1093" s="81">
        <v>38</v>
      </c>
      <c r="I1093" s="233">
        <v>100</v>
      </c>
    </row>
    <row r="1094" spans="1:12" x14ac:dyDescent="0.25">
      <c r="A1094" s="232" t="s">
        <v>102</v>
      </c>
      <c r="B1094" s="80"/>
      <c r="C1094" s="80" t="s">
        <v>13</v>
      </c>
      <c r="D1094" s="80" t="s">
        <v>119</v>
      </c>
      <c r="E1094" s="80" t="s">
        <v>123</v>
      </c>
      <c r="F1094" s="80" t="s">
        <v>103</v>
      </c>
      <c r="G1094" s="81">
        <v>38</v>
      </c>
      <c r="H1094" s="81">
        <v>38</v>
      </c>
      <c r="I1094" s="233">
        <v>100</v>
      </c>
    </row>
    <row r="1095" spans="1:12" ht="27" x14ac:dyDescent="0.25">
      <c r="A1095" s="232" t="s">
        <v>124</v>
      </c>
      <c r="B1095" s="80"/>
      <c r="C1095" s="80" t="s">
        <v>13</v>
      </c>
      <c r="D1095" s="80" t="s">
        <v>119</v>
      </c>
      <c r="E1095" s="80" t="s">
        <v>125</v>
      </c>
      <c r="F1095" s="80"/>
      <c r="G1095" s="81">
        <v>2173.1999999999998</v>
      </c>
      <c r="H1095" s="81">
        <v>2173.1999999999998</v>
      </c>
      <c r="I1095" s="233">
        <v>100</v>
      </c>
    </row>
    <row r="1096" spans="1:12" ht="54" x14ac:dyDescent="0.25">
      <c r="A1096" s="232" t="s">
        <v>24</v>
      </c>
      <c r="B1096" s="80"/>
      <c r="C1096" s="80" t="s">
        <v>13</v>
      </c>
      <c r="D1096" s="80" t="s">
        <v>119</v>
      </c>
      <c r="E1096" s="80" t="s">
        <v>125</v>
      </c>
      <c r="F1096" s="80" t="s">
        <v>25</v>
      </c>
      <c r="G1096" s="81">
        <v>2173.1999999999998</v>
      </c>
      <c r="H1096" s="81">
        <v>2173.1999999999998</v>
      </c>
      <c r="I1096" s="233">
        <v>100</v>
      </c>
    </row>
    <row r="1097" spans="1:12" ht="27" x14ac:dyDescent="0.25">
      <c r="A1097" s="232" t="s">
        <v>26</v>
      </c>
      <c r="B1097" s="80"/>
      <c r="C1097" s="80" t="s">
        <v>13</v>
      </c>
      <c r="D1097" s="80" t="s">
        <v>119</v>
      </c>
      <c r="E1097" s="80" t="s">
        <v>125</v>
      </c>
      <c r="F1097" s="80" t="s">
        <v>27</v>
      </c>
      <c r="G1097" s="81">
        <v>2173.1999999999998</v>
      </c>
      <c r="H1097" s="81">
        <v>2173.1999999999998</v>
      </c>
      <c r="I1097" s="233">
        <v>100</v>
      </c>
    </row>
    <row r="1098" spans="1:12" ht="27" x14ac:dyDescent="0.25">
      <c r="A1098" s="226" t="s">
        <v>979</v>
      </c>
      <c r="B1098" s="72">
        <v>919</v>
      </c>
      <c r="C1098" s="72"/>
      <c r="D1098" s="72"/>
      <c r="E1098" s="72"/>
      <c r="F1098" s="72"/>
      <c r="G1098" s="73">
        <v>5857142</v>
      </c>
      <c r="H1098" s="73">
        <v>5803948.5</v>
      </c>
      <c r="I1098" s="227">
        <v>99.1</v>
      </c>
      <c r="K1098" s="74"/>
      <c r="L1098" s="82"/>
    </row>
    <row r="1099" spans="1:12" x14ac:dyDescent="0.25">
      <c r="A1099" s="228" t="s">
        <v>12</v>
      </c>
      <c r="B1099" s="75"/>
      <c r="C1099" s="75" t="s">
        <v>13</v>
      </c>
      <c r="D1099" s="75"/>
      <c r="E1099" s="75"/>
      <c r="F1099" s="75"/>
      <c r="G1099" s="77">
        <v>2433.6</v>
      </c>
      <c r="H1099" s="77">
        <v>2299.3000000000002</v>
      </c>
      <c r="I1099" s="229">
        <v>94.5</v>
      </c>
      <c r="K1099" s="74"/>
      <c r="L1099" s="74"/>
    </row>
    <row r="1100" spans="1:12" ht="54" x14ac:dyDescent="0.25">
      <c r="A1100" s="230" t="s">
        <v>44</v>
      </c>
      <c r="B1100" s="78"/>
      <c r="C1100" s="78" t="s">
        <v>13</v>
      </c>
      <c r="D1100" s="78" t="s">
        <v>45</v>
      </c>
      <c r="E1100" s="78"/>
      <c r="F1100" s="78"/>
      <c r="G1100" s="79">
        <v>2433.6</v>
      </c>
      <c r="H1100" s="79">
        <v>2299.3000000000002</v>
      </c>
      <c r="I1100" s="231">
        <v>94.5</v>
      </c>
    </row>
    <row r="1101" spans="1:12" ht="27" x14ac:dyDescent="0.25">
      <c r="A1101" s="232" t="s">
        <v>16</v>
      </c>
      <c r="B1101" s="80"/>
      <c r="C1101" s="80" t="s">
        <v>13</v>
      </c>
      <c r="D1101" s="80" t="s">
        <v>45</v>
      </c>
      <c r="E1101" s="80" t="s">
        <v>17</v>
      </c>
      <c r="F1101" s="80"/>
      <c r="G1101" s="81">
        <v>2433.6</v>
      </c>
      <c r="H1101" s="81">
        <v>2299.3000000000002</v>
      </c>
      <c r="I1101" s="233">
        <v>94.5</v>
      </c>
    </row>
    <row r="1102" spans="1:12" x14ac:dyDescent="0.25">
      <c r="A1102" s="232" t="s">
        <v>18</v>
      </c>
      <c r="B1102" s="80"/>
      <c r="C1102" s="80" t="s">
        <v>13</v>
      </c>
      <c r="D1102" s="80" t="s">
        <v>45</v>
      </c>
      <c r="E1102" s="80" t="s">
        <v>19</v>
      </c>
      <c r="F1102" s="80"/>
      <c r="G1102" s="81">
        <v>2433.6</v>
      </c>
      <c r="H1102" s="81">
        <v>2299.3000000000002</v>
      </c>
      <c r="I1102" s="233">
        <v>94.5</v>
      </c>
    </row>
    <row r="1103" spans="1:12" ht="27" x14ac:dyDescent="0.25">
      <c r="A1103" s="232" t="s">
        <v>20</v>
      </c>
      <c r="B1103" s="80"/>
      <c r="C1103" s="80" t="s">
        <v>13</v>
      </c>
      <c r="D1103" s="80" t="s">
        <v>45</v>
      </c>
      <c r="E1103" s="80" t="s">
        <v>21</v>
      </c>
      <c r="F1103" s="80"/>
      <c r="G1103" s="81">
        <v>2433.6</v>
      </c>
      <c r="H1103" s="81">
        <v>2299.3000000000002</v>
      </c>
      <c r="I1103" s="233">
        <v>94.5</v>
      </c>
    </row>
    <row r="1104" spans="1:12" x14ac:dyDescent="0.25">
      <c r="A1104" s="232" t="s">
        <v>98</v>
      </c>
      <c r="B1104" s="80"/>
      <c r="C1104" s="80" t="s">
        <v>13</v>
      </c>
      <c r="D1104" s="80" t="s">
        <v>45</v>
      </c>
      <c r="E1104" s="80" t="s">
        <v>99</v>
      </c>
      <c r="F1104" s="80"/>
      <c r="G1104" s="81">
        <v>2433.6</v>
      </c>
      <c r="H1104" s="81">
        <v>2299.3000000000002</v>
      </c>
      <c r="I1104" s="233">
        <v>94.5</v>
      </c>
    </row>
    <row r="1105" spans="1:12" ht="27" x14ac:dyDescent="0.25">
      <c r="A1105" s="232" t="s">
        <v>40</v>
      </c>
      <c r="B1105" s="80"/>
      <c r="C1105" s="80" t="s">
        <v>13</v>
      </c>
      <c r="D1105" s="80" t="s">
        <v>45</v>
      </c>
      <c r="E1105" s="80" t="s">
        <v>99</v>
      </c>
      <c r="F1105" s="80" t="s">
        <v>41</v>
      </c>
      <c r="G1105" s="81">
        <v>2433.6</v>
      </c>
      <c r="H1105" s="81">
        <v>2299.3000000000002</v>
      </c>
      <c r="I1105" s="233">
        <v>94.5</v>
      </c>
    </row>
    <row r="1106" spans="1:12" ht="27" x14ac:dyDescent="0.25">
      <c r="A1106" s="232" t="s">
        <v>42</v>
      </c>
      <c r="B1106" s="80"/>
      <c r="C1106" s="80" t="s">
        <v>13</v>
      </c>
      <c r="D1106" s="80" t="s">
        <v>45</v>
      </c>
      <c r="E1106" s="80" t="s">
        <v>99</v>
      </c>
      <c r="F1106" s="80" t="s">
        <v>43</v>
      </c>
      <c r="G1106" s="81">
        <v>2433.6</v>
      </c>
      <c r="H1106" s="81">
        <v>2299.3000000000002</v>
      </c>
      <c r="I1106" s="233">
        <v>94.5</v>
      </c>
    </row>
    <row r="1107" spans="1:12" x14ac:dyDescent="0.25">
      <c r="A1107" s="228" t="s">
        <v>274</v>
      </c>
      <c r="B1107" s="75"/>
      <c r="C1107" s="75" t="s">
        <v>45</v>
      </c>
      <c r="D1107" s="75"/>
      <c r="E1107" s="75"/>
      <c r="F1107" s="75"/>
      <c r="G1107" s="77">
        <v>21327.200000000001</v>
      </c>
      <c r="H1107" s="77">
        <v>19486.599999999999</v>
      </c>
      <c r="I1107" s="229">
        <v>91.4</v>
      </c>
      <c r="K1107" s="87"/>
      <c r="L1107" s="87"/>
    </row>
    <row r="1108" spans="1:12" x14ac:dyDescent="0.25">
      <c r="A1108" s="230" t="s">
        <v>275</v>
      </c>
      <c r="B1108" s="78"/>
      <c r="C1108" s="78" t="s">
        <v>45</v>
      </c>
      <c r="D1108" s="78" t="s">
        <v>13</v>
      </c>
      <c r="E1108" s="78"/>
      <c r="F1108" s="78"/>
      <c r="G1108" s="79">
        <v>3310.3</v>
      </c>
      <c r="H1108" s="79">
        <v>3310.3</v>
      </c>
      <c r="I1108" s="231">
        <v>100</v>
      </c>
    </row>
    <row r="1109" spans="1:12" ht="40.5" x14ac:dyDescent="0.25">
      <c r="A1109" s="232" t="s">
        <v>165</v>
      </c>
      <c r="B1109" s="80"/>
      <c r="C1109" s="80" t="s">
        <v>45</v>
      </c>
      <c r="D1109" s="80" t="s">
        <v>13</v>
      </c>
      <c r="E1109" s="80" t="s">
        <v>166</v>
      </c>
      <c r="F1109" s="80"/>
      <c r="G1109" s="81">
        <v>3310.3</v>
      </c>
      <c r="H1109" s="81">
        <v>3310.3</v>
      </c>
      <c r="I1109" s="233">
        <v>100</v>
      </c>
    </row>
    <row r="1110" spans="1:12" x14ac:dyDescent="0.25">
      <c r="A1110" s="232" t="s">
        <v>286</v>
      </c>
      <c r="B1110" s="80"/>
      <c r="C1110" s="80" t="s">
        <v>45</v>
      </c>
      <c r="D1110" s="80" t="s">
        <v>13</v>
      </c>
      <c r="E1110" s="80" t="s">
        <v>287</v>
      </c>
      <c r="F1110" s="80"/>
      <c r="G1110" s="81">
        <v>3310.3</v>
      </c>
      <c r="H1110" s="81">
        <v>3310.3</v>
      </c>
      <c r="I1110" s="233">
        <v>100</v>
      </c>
    </row>
    <row r="1111" spans="1:12" ht="67.5" x14ac:dyDescent="0.25">
      <c r="A1111" s="232" t="s">
        <v>288</v>
      </c>
      <c r="B1111" s="80"/>
      <c r="C1111" s="80" t="s">
        <v>45</v>
      </c>
      <c r="D1111" s="80" t="s">
        <v>13</v>
      </c>
      <c r="E1111" s="80" t="s">
        <v>289</v>
      </c>
      <c r="F1111" s="80"/>
      <c r="G1111" s="81">
        <v>3310.3</v>
      </c>
      <c r="H1111" s="81">
        <v>3310.3</v>
      </c>
      <c r="I1111" s="233">
        <v>100</v>
      </c>
    </row>
    <row r="1112" spans="1:12" ht="27" x14ac:dyDescent="0.25">
      <c r="A1112" s="232" t="s">
        <v>290</v>
      </c>
      <c r="B1112" s="80"/>
      <c r="C1112" s="80" t="s">
        <v>45</v>
      </c>
      <c r="D1112" s="80" t="s">
        <v>13</v>
      </c>
      <c r="E1112" s="80" t="s">
        <v>291</v>
      </c>
      <c r="F1112" s="80"/>
      <c r="G1112" s="81">
        <v>3310.3</v>
      </c>
      <c r="H1112" s="81">
        <v>3310.3</v>
      </c>
      <c r="I1112" s="233">
        <v>100</v>
      </c>
    </row>
    <row r="1113" spans="1:12" ht="27" x14ac:dyDescent="0.25">
      <c r="A1113" s="232" t="s">
        <v>148</v>
      </c>
      <c r="B1113" s="80"/>
      <c r="C1113" s="80" t="s">
        <v>45</v>
      </c>
      <c r="D1113" s="80" t="s">
        <v>13</v>
      </c>
      <c r="E1113" s="80" t="s">
        <v>291</v>
      </c>
      <c r="F1113" s="80" t="s">
        <v>149</v>
      </c>
      <c r="G1113" s="81">
        <v>3310.3</v>
      </c>
      <c r="H1113" s="81">
        <v>3310.3</v>
      </c>
      <c r="I1113" s="233">
        <v>100</v>
      </c>
    </row>
    <row r="1114" spans="1:12" x14ac:dyDescent="0.25">
      <c r="A1114" s="232" t="s">
        <v>150</v>
      </c>
      <c r="B1114" s="80"/>
      <c r="C1114" s="80" t="s">
        <v>45</v>
      </c>
      <c r="D1114" s="80" t="s">
        <v>13</v>
      </c>
      <c r="E1114" s="80" t="s">
        <v>291</v>
      </c>
      <c r="F1114" s="80" t="s">
        <v>151</v>
      </c>
      <c r="G1114" s="81">
        <v>2871</v>
      </c>
      <c r="H1114" s="81">
        <v>2871</v>
      </c>
      <c r="I1114" s="233">
        <v>100</v>
      </c>
    </row>
    <row r="1115" spans="1:12" x14ac:dyDescent="0.25">
      <c r="A1115" s="232" t="s">
        <v>240</v>
      </c>
      <c r="B1115" s="80"/>
      <c r="C1115" s="80" t="s">
        <v>45</v>
      </c>
      <c r="D1115" s="80" t="s">
        <v>13</v>
      </c>
      <c r="E1115" s="80" t="s">
        <v>291</v>
      </c>
      <c r="F1115" s="80" t="s">
        <v>241</v>
      </c>
      <c r="G1115" s="81">
        <v>439.3</v>
      </c>
      <c r="H1115" s="81">
        <v>439.3</v>
      </c>
      <c r="I1115" s="233">
        <v>100</v>
      </c>
    </row>
    <row r="1116" spans="1:12" x14ac:dyDescent="0.25">
      <c r="A1116" s="230" t="s">
        <v>400</v>
      </c>
      <c r="B1116" s="78"/>
      <c r="C1116" s="78" t="s">
        <v>45</v>
      </c>
      <c r="D1116" s="78" t="s">
        <v>401</v>
      </c>
      <c r="E1116" s="78"/>
      <c r="F1116" s="78"/>
      <c r="G1116" s="79">
        <v>18016.900000000001</v>
      </c>
      <c r="H1116" s="79">
        <v>16176.3</v>
      </c>
      <c r="I1116" s="231">
        <v>89.8</v>
      </c>
    </row>
    <row r="1117" spans="1:12" ht="27" x14ac:dyDescent="0.25">
      <c r="A1117" s="232" t="s">
        <v>178</v>
      </c>
      <c r="B1117" s="80"/>
      <c r="C1117" s="80" t="s">
        <v>45</v>
      </c>
      <c r="D1117" s="80" t="s">
        <v>401</v>
      </c>
      <c r="E1117" s="80" t="s">
        <v>179</v>
      </c>
      <c r="F1117" s="80"/>
      <c r="G1117" s="81">
        <v>18016.900000000001</v>
      </c>
      <c r="H1117" s="81">
        <v>16176.3</v>
      </c>
      <c r="I1117" s="233">
        <v>89.8</v>
      </c>
    </row>
    <row r="1118" spans="1:12" ht="54" x14ac:dyDescent="0.25">
      <c r="A1118" s="232" t="s">
        <v>402</v>
      </c>
      <c r="B1118" s="80"/>
      <c r="C1118" s="80" t="s">
        <v>45</v>
      </c>
      <c r="D1118" s="80" t="s">
        <v>401</v>
      </c>
      <c r="E1118" s="80" t="s">
        <v>403</v>
      </c>
      <c r="F1118" s="80"/>
      <c r="G1118" s="81">
        <v>18016.900000000001</v>
      </c>
      <c r="H1118" s="81">
        <v>16176.3</v>
      </c>
      <c r="I1118" s="233">
        <v>89.8</v>
      </c>
    </row>
    <row r="1119" spans="1:12" x14ac:dyDescent="0.25">
      <c r="A1119" s="232" t="s">
        <v>422</v>
      </c>
      <c r="B1119" s="80"/>
      <c r="C1119" s="80" t="s">
        <v>45</v>
      </c>
      <c r="D1119" s="80" t="s">
        <v>401</v>
      </c>
      <c r="E1119" s="80" t="s">
        <v>423</v>
      </c>
      <c r="F1119" s="80"/>
      <c r="G1119" s="81">
        <v>18016.900000000001</v>
      </c>
      <c r="H1119" s="81">
        <v>16176.3</v>
      </c>
      <c r="I1119" s="233">
        <v>89.8</v>
      </c>
    </row>
    <row r="1120" spans="1:12" ht="40.5" x14ac:dyDescent="0.25">
      <c r="A1120" s="232" t="s">
        <v>424</v>
      </c>
      <c r="B1120" s="80"/>
      <c r="C1120" s="80" t="s">
        <v>45</v>
      </c>
      <c r="D1120" s="80" t="s">
        <v>401</v>
      </c>
      <c r="E1120" s="80" t="s">
        <v>425</v>
      </c>
      <c r="F1120" s="80"/>
      <c r="G1120" s="81">
        <v>6946.9</v>
      </c>
      <c r="H1120" s="81">
        <v>6877.5</v>
      </c>
      <c r="I1120" s="233">
        <v>99</v>
      </c>
    </row>
    <row r="1121" spans="1:12" ht="27" x14ac:dyDescent="0.25">
      <c r="A1121" s="232" t="s">
        <v>40</v>
      </c>
      <c r="B1121" s="80"/>
      <c r="C1121" s="80" t="s">
        <v>45</v>
      </c>
      <c r="D1121" s="80" t="s">
        <v>401</v>
      </c>
      <c r="E1121" s="80" t="s">
        <v>425</v>
      </c>
      <c r="F1121" s="80" t="s">
        <v>41</v>
      </c>
      <c r="G1121" s="81">
        <v>6946.9</v>
      </c>
      <c r="H1121" s="81">
        <v>6877.5</v>
      </c>
      <c r="I1121" s="233">
        <v>99</v>
      </c>
    </row>
    <row r="1122" spans="1:12" ht="27" x14ac:dyDescent="0.25">
      <c r="A1122" s="232" t="s">
        <v>42</v>
      </c>
      <c r="B1122" s="80"/>
      <c r="C1122" s="80" t="s">
        <v>45</v>
      </c>
      <c r="D1122" s="80" t="s">
        <v>401</v>
      </c>
      <c r="E1122" s="80" t="s">
        <v>425</v>
      </c>
      <c r="F1122" s="80" t="s">
        <v>43</v>
      </c>
      <c r="G1122" s="81">
        <v>6946.9</v>
      </c>
      <c r="H1122" s="81">
        <v>6877.5</v>
      </c>
      <c r="I1122" s="233">
        <v>99</v>
      </c>
    </row>
    <row r="1123" spans="1:12" ht="27" x14ac:dyDescent="0.25">
      <c r="A1123" s="232" t="s">
        <v>426</v>
      </c>
      <c r="B1123" s="80"/>
      <c r="C1123" s="80" t="s">
        <v>45</v>
      </c>
      <c r="D1123" s="80" t="s">
        <v>401</v>
      </c>
      <c r="E1123" s="80" t="s">
        <v>427</v>
      </c>
      <c r="F1123" s="80"/>
      <c r="G1123" s="81">
        <v>11070</v>
      </c>
      <c r="H1123" s="81">
        <v>9298.7999999999993</v>
      </c>
      <c r="I1123" s="233">
        <v>84</v>
      </c>
    </row>
    <row r="1124" spans="1:12" ht="27" x14ac:dyDescent="0.25">
      <c r="A1124" s="232" t="s">
        <v>40</v>
      </c>
      <c r="B1124" s="80"/>
      <c r="C1124" s="80" t="s">
        <v>45</v>
      </c>
      <c r="D1124" s="80" t="s">
        <v>401</v>
      </c>
      <c r="E1124" s="80" t="s">
        <v>427</v>
      </c>
      <c r="F1124" s="80" t="s">
        <v>41</v>
      </c>
      <c r="G1124" s="81">
        <v>11070</v>
      </c>
      <c r="H1124" s="81">
        <v>9298.7999999999993</v>
      </c>
      <c r="I1124" s="233">
        <v>84</v>
      </c>
    </row>
    <row r="1125" spans="1:12" ht="27" x14ac:dyDescent="0.25">
      <c r="A1125" s="232" t="s">
        <v>42</v>
      </c>
      <c r="B1125" s="80"/>
      <c r="C1125" s="80" t="s">
        <v>45</v>
      </c>
      <c r="D1125" s="80" t="s">
        <v>401</v>
      </c>
      <c r="E1125" s="80" t="s">
        <v>427</v>
      </c>
      <c r="F1125" s="80" t="s">
        <v>43</v>
      </c>
      <c r="G1125" s="81">
        <v>11070</v>
      </c>
      <c r="H1125" s="81">
        <v>9298.7999999999993</v>
      </c>
      <c r="I1125" s="233">
        <v>84</v>
      </c>
    </row>
    <row r="1126" spans="1:12" x14ac:dyDescent="0.25">
      <c r="A1126" s="228" t="s">
        <v>609</v>
      </c>
      <c r="B1126" s="75"/>
      <c r="C1126" s="75" t="s">
        <v>610</v>
      </c>
      <c r="D1126" s="75"/>
      <c r="E1126" s="75"/>
      <c r="F1126" s="75"/>
      <c r="G1126" s="77">
        <v>5770699.0999999996</v>
      </c>
      <c r="H1126" s="77">
        <v>5724326.2999999998</v>
      </c>
      <c r="I1126" s="229">
        <v>99.2</v>
      </c>
      <c r="K1126" s="87"/>
      <c r="L1126" s="87"/>
    </row>
    <row r="1127" spans="1:12" x14ac:dyDescent="0.25">
      <c r="A1127" s="230" t="s">
        <v>611</v>
      </c>
      <c r="B1127" s="78"/>
      <c r="C1127" s="78" t="s">
        <v>610</v>
      </c>
      <c r="D1127" s="78" t="s">
        <v>13</v>
      </c>
      <c r="E1127" s="78"/>
      <c r="F1127" s="78"/>
      <c r="G1127" s="79">
        <v>2067589.3</v>
      </c>
      <c r="H1127" s="79">
        <v>2062528</v>
      </c>
      <c r="I1127" s="231">
        <v>99.8</v>
      </c>
    </row>
    <row r="1128" spans="1:12" x14ac:dyDescent="0.25">
      <c r="A1128" s="232" t="s">
        <v>54</v>
      </c>
      <c r="B1128" s="80"/>
      <c r="C1128" s="80" t="s">
        <v>610</v>
      </c>
      <c r="D1128" s="80" t="s">
        <v>13</v>
      </c>
      <c r="E1128" s="80" t="s">
        <v>55</v>
      </c>
      <c r="F1128" s="80"/>
      <c r="G1128" s="81">
        <v>2067589.3</v>
      </c>
      <c r="H1128" s="81">
        <v>2062528</v>
      </c>
      <c r="I1128" s="233">
        <v>99.8</v>
      </c>
    </row>
    <row r="1129" spans="1:12" x14ac:dyDescent="0.25">
      <c r="A1129" s="232" t="s">
        <v>136</v>
      </c>
      <c r="B1129" s="80"/>
      <c r="C1129" s="80" t="s">
        <v>610</v>
      </c>
      <c r="D1129" s="80" t="s">
        <v>13</v>
      </c>
      <c r="E1129" s="80" t="s">
        <v>137</v>
      </c>
      <c r="F1129" s="80"/>
      <c r="G1129" s="81">
        <v>2067589.3</v>
      </c>
      <c r="H1129" s="81">
        <v>2062528</v>
      </c>
      <c r="I1129" s="233">
        <v>99.8</v>
      </c>
    </row>
    <row r="1130" spans="1:12" ht="40.5" x14ac:dyDescent="0.25">
      <c r="A1130" s="232" t="s">
        <v>138</v>
      </c>
      <c r="B1130" s="80"/>
      <c r="C1130" s="80" t="s">
        <v>610</v>
      </c>
      <c r="D1130" s="80" t="s">
        <v>13</v>
      </c>
      <c r="E1130" s="80" t="s">
        <v>139</v>
      </c>
      <c r="F1130" s="80"/>
      <c r="G1130" s="81">
        <v>2046815.1</v>
      </c>
      <c r="H1130" s="81">
        <v>2043157.7</v>
      </c>
      <c r="I1130" s="233">
        <v>99.8</v>
      </c>
    </row>
    <row r="1131" spans="1:12" ht="40.5" x14ac:dyDescent="0.25">
      <c r="A1131" s="232" t="s">
        <v>612</v>
      </c>
      <c r="B1131" s="80"/>
      <c r="C1131" s="80" t="s">
        <v>610</v>
      </c>
      <c r="D1131" s="80" t="s">
        <v>13</v>
      </c>
      <c r="E1131" s="80" t="s">
        <v>613</v>
      </c>
      <c r="F1131" s="80"/>
      <c r="G1131" s="81">
        <v>497107.1</v>
      </c>
      <c r="H1131" s="81">
        <v>497107.1</v>
      </c>
      <c r="I1131" s="233">
        <v>100</v>
      </c>
    </row>
    <row r="1132" spans="1:12" ht="27" x14ac:dyDescent="0.25">
      <c r="A1132" s="232" t="s">
        <v>148</v>
      </c>
      <c r="B1132" s="80"/>
      <c r="C1132" s="80" t="s">
        <v>610</v>
      </c>
      <c r="D1132" s="80" t="s">
        <v>13</v>
      </c>
      <c r="E1132" s="80" t="s">
        <v>613</v>
      </c>
      <c r="F1132" s="80" t="s">
        <v>149</v>
      </c>
      <c r="G1132" s="81">
        <v>497107.1</v>
      </c>
      <c r="H1132" s="81">
        <v>497107.1</v>
      </c>
      <c r="I1132" s="233">
        <v>100</v>
      </c>
    </row>
    <row r="1133" spans="1:12" x14ac:dyDescent="0.25">
      <c r="A1133" s="232" t="s">
        <v>150</v>
      </c>
      <c r="B1133" s="80"/>
      <c r="C1133" s="80" t="s">
        <v>610</v>
      </c>
      <c r="D1133" s="80" t="s">
        <v>13</v>
      </c>
      <c r="E1133" s="80" t="s">
        <v>613</v>
      </c>
      <c r="F1133" s="80" t="s">
        <v>151</v>
      </c>
      <c r="G1133" s="81">
        <v>426166.3</v>
      </c>
      <c r="H1133" s="81">
        <v>426166.3</v>
      </c>
      <c r="I1133" s="233">
        <v>100</v>
      </c>
    </row>
    <row r="1134" spans="1:12" x14ac:dyDescent="0.25">
      <c r="A1134" s="232" t="s">
        <v>240</v>
      </c>
      <c r="B1134" s="80"/>
      <c r="C1134" s="80" t="s">
        <v>610</v>
      </c>
      <c r="D1134" s="80" t="s">
        <v>13</v>
      </c>
      <c r="E1134" s="80" t="s">
        <v>613</v>
      </c>
      <c r="F1134" s="80" t="s">
        <v>241</v>
      </c>
      <c r="G1134" s="81">
        <v>70940.800000000003</v>
      </c>
      <c r="H1134" s="81">
        <v>70940.800000000003</v>
      </c>
      <c r="I1134" s="233">
        <v>100</v>
      </c>
    </row>
    <row r="1135" spans="1:12" ht="108" x14ac:dyDescent="0.25">
      <c r="A1135" s="232" t="s">
        <v>614</v>
      </c>
      <c r="B1135" s="80"/>
      <c r="C1135" s="80" t="s">
        <v>610</v>
      </c>
      <c r="D1135" s="80" t="s">
        <v>13</v>
      </c>
      <c r="E1135" s="80" t="s">
        <v>615</v>
      </c>
      <c r="F1135" s="80"/>
      <c r="G1135" s="81">
        <v>1461539</v>
      </c>
      <c r="H1135" s="81">
        <v>1461321.6</v>
      </c>
      <c r="I1135" s="233">
        <v>100</v>
      </c>
    </row>
    <row r="1136" spans="1:12" ht="27" x14ac:dyDescent="0.25">
      <c r="A1136" s="232" t="s">
        <v>148</v>
      </c>
      <c r="B1136" s="80"/>
      <c r="C1136" s="80" t="s">
        <v>610</v>
      </c>
      <c r="D1136" s="80" t="s">
        <v>13</v>
      </c>
      <c r="E1136" s="80" t="s">
        <v>615</v>
      </c>
      <c r="F1136" s="80" t="s">
        <v>149</v>
      </c>
      <c r="G1136" s="81">
        <v>1461539</v>
      </c>
      <c r="H1136" s="81">
        <v>1461321.6</v>
      </c>
      <c r="I1136" s="233">
        <v>100</v>
      </c>
    </row>
    <row r="1137" spans="1:9" x14ac:dyDescent="0.25">
      <c r="A1137" s="232" t="s">
        <v>150</v>
      </c>
      <c r="B1137" s="80"/>
      <c r="C1137" s="80" t="s">
        <v>610</v>
      </c>
      <c r="D1137" s="80" t="s">
        <v>13</v>
      </c>
      <c r="E1137" s="80" t="s">
        <v>615</v>
      </c>
      <c r="F1137" s="80" t="s">
        <v>151</v>
      </c>
      <c r="G1137" s="81">
        <v>1244011.2</v>
      </c>
      <c r="H1137" s="81">
        <v>1243796.3</v>
      </c>
      <c r="I1137" s="233">
        <v>100</v>
      </c>
    </row>
    <row r="1138" spans="1:9" x14ac:dyDescent="0.25">
      <c r="A1138" s="232" t="s">
        <v>240</v>
      </c>
      <c r="B1138" s="80"/>
      <c r="C1138" s="80" t="s">
        <v>610</v>
      </c>
      <c r="D1138" s="80" t="s">
        <v>13</v>
      </c>
      <c r="E1138" s="80" t="s">
        <v>615</v>
      </c>
      <c r="F1138" s="80" t="s">
        <v>241</v>
      </c>
      <c r="G1138" s="81">
        <v>217527.8</v>
      </c>
      <c r="H1138" s="81">
        <v>217525.3</v>
      </c>
      <c r="I1138" s="233">
        <v>100</v>
      </c>
    </row>
    <row r="1139" spans="1:9" ht="94.5" x14ac:dyDescent="0.25">
      <c r="A1139" s="232" t="s">
        <v>616</v>
      </c>
      <c r="B1139" s="80"/>
      <c r="C1139" s="80" t="s">
        <v>610</v>
      </c>
      <c r="D1139" s="80" t="s">
        <v>13</v>
      </c>
      <c r="E1139" s="80" t="s">
        <v>617</v>
      </c>
      <c r="F1139" s="80"/>
      <c r="G1139" s="81">
        <v>46742</v>
      </c>
      <c r="H1139" s="81">
        <v>43301.9</v>
      </c>
      <c r="I1139" s="233">
        <v>92.6</v>
      </c>
    </row>
    <row r="1140" spans="1:9" ht="27" x14ac:dyDescent="0.25">
      <c r="A1140" s="232" t="s">
        <v>148</v>
      </c>
      <c r="B1140" s="80"/>
      <c r="C1140" s="80" t="s">
        <v>610</v>
      </c>
      <c r="D1140" s="80" t="s">
        <v>13</v>
      </c>
      <c r="E1140" s="80" t="s">
        <v>617</v>
      </c>
      <c r="F1140" s="80" t="s">
        <v>149</v>
      </c>
      <c r="G1140" s="81">
        <v>46742</v>
      </c>
      <c r="H1140" s="81">
        <v>43301.9</v>
      </c>
      <c r="I1140" s="233">
        <v>92.6</v>
      </c>
    </row>
    <row r="1141" spans="1:9" ht="27" x14ac:dyDescent="0.25">
      <c r="A1141" s="232" t="s">
        <v>209</v>
      </c>
      <c r="B1141" s="80"/>
      <c r="C1141" s="80" t="s">
        <v>610</v>
      </c>
      <c r="D1141" s="80" t="s">
        <v>13</v>
      </c>
      <c r="E1141" s="80" t="s">
        <v>617</v>
      </c>
      <c r="F1141" s="80" t="s">
        <v>210</v>
      </c>
      <c r="G1141" s="81">
        <v>46742</v>
      </c>
      <c r="H1141" s="81">
        <v>43301.9</v>
      </c>
      <c r="I1141" s="233">
        <v>92.6</v>
      </c>
    </row>
    <row r="1142" spans="1:9" ht="108" x14ac:dyDescent="0.25">
      <c r="A1142" s="232" t="s">
        <v>618</v>
      </c>
      <c r="B1142" s="80"/>
      <c r="C1142" s="80" t="s">
        <v>610</v>
      </c>
      <c r="D1142" s="80" t="s">
        <v>13</v>
      </c>
      <c r="E1142" s="80" t="s">
        <v>619</v>
      </c>
      <c r="F1142" s="80"/>
      <c r="G1142" s="81">
        <v>41427</v>
      </c>
      <c r="H1142" s="81">
        <v>41427</v>
      </c>
      <c r="I1142" s="233">
        <v>100</v>
      </c>
    </row>
    <row r="1143" spans="1:9" ht="27" x14ac:dyDescent="0.25">
      <c r="A1143" s="232" t="s">
        <v>148</v>
      </c>
      <c r="B1143" s="80"/>
      <c r="C1143" s="80" t="s">
        <v>610</v>
      </c>
      <c r="D1143" s="80" t="s">
        <v>13</v>
      </c>
      <c r="E1143" s="80" t="s">
        <v>619</v>
      </c>
      <c r="F1143" s="80" t="s">
        <v>149</v>
      </c>
      <c r="G1143" s="81">
        <v>41427</v>
      </c>
      <c r="H1143" s="81">
        <v>41427</v>
      </c>
      <c r="I1143" s="233">
        <v>100</v>
      </c>
    </row>
    <row r="1144" spans="1:9" x14ac:dyDescent="0.25">
      <c r="A1144" s="232" t="s">
        <v>150</v>
      </c>
      <c r="B1144" s="80"/>
      <c r="C1144" s="80" t="s">
        <v>610</v>
      </c>
      <c r="D1144" s="80" t="s">
        <v>13</v>
      </c>
      <c r="E1144" s="80" t="s">
        <v>619</v>
      </c>
      <c r="F1144" s="80" t="s">
        <v>151</v>
      </c>
      <c r="G1144" s="81">
        <v>35558.400000000001</v>
      </c>
      <c r="H1144" s="81">
        <v>35558.400000000001</v>
      </c>
      <c r="I1144" s="233">
        <v>100</v>
      </c>
    </row>
    <row r="1145" spans="1:9" x14ac:dyDescent="0.25">
      <c r="A1145" s="232" t="s">
        <v>240</v>
      </c>
      <c r="B1145" s="80"/>
      <c r="C1145" s="80" t="s">
        <v>610</v>
      </c>
      <c r="D1145" s="80" t="s">
        <v>13</v>
      </c>
      <c r="E1145" s="80" t="s">
        <v>619</v>
      </c>
      <c r="F1145" s="80" t="s">
        <v>241</v>
      </c>
      <c r="G1145" s="81">
        <v>5868.6</v>
      </c>
      <c r="H1145" s="81">
        <v>5868.6</v>
      </c>
      <c r="I1145" s="233">
        <v>100</v>
      </c>
    </row>
    <row r="1146" spans="1:9" ht="40.5" x14ac:dyDescent="0.25">
      <c r="A1146" s="232" t="s">
        <v>620</v>
      </c>
      <c r="B1146" s="80"/>
      <c r="C1146" s="80" t="s">
        <v>610</v>
      </c>
      <c r="D1146" s="80" t="s">
        <v>13</v>
      </c>
      <c r="E1146" s="80" t="s">
        <v>621</v>
      </c>
      <c r="F1146" s="80"/>
      <c r="G1146" s="81">
        <v>20774.2</v>
      </c>
      <c r="H1146" s="81">
        <v>19370.3</v>
      </c>
      <c r="I1146" s="233">
        <v>93.2</v>
      </c>
    </row>
    <row r="1147" spans="1:9" ht="108" x14ac:dyDescent="0.25">
      <c r="A1147" s="232" t="s">
        <v>622</v>
      </c>
      <c r="B1147" s="80"/>
      <c r="C1147" s="80" t="s">
        <v>610</v>
      </c>
      <c r="D1147" s="80" t="s">
        <v>13</v>
      </c>
      <c r="E1147" s="80" t="s">
        <v>623</v>
      </c>
      <c r="F1147" s="80"/>
      <c r="G1147" s="81">
        <v>12492.2</v>
      </c>
      <c r="H1147" s="81">
        <v>12491.9</v>
      </c>
      <c r="I1147" s="233">
        <v>100</v>
      </c>
    </row>
    <row r="1148" spans="1:9" ht="27" x14ac:dyDescent="0.25">
      <c r="A1148" s="232" t="s">
        <v>148</v>
      </c>
      <c r="B1148" s="80"/>
      <c r="C1148" s="80" t="s">
        <v>610</v>
      </c>
      <c r="D1148" s="80" t="s">
        <v>13</v>
      </c>
      <c r="E1148" s="80" t="s">
        <v>623</v>
      </c>
      <c r="F1148" s="80" t="s">
        <v>149</v>
      </c>
      <c r="G1148" s="81">
        <v>12492.2</v>
      </c>
      <c r="H1148" s="81">
        <v>12491.9</v>
      </c>
      <c r="I1148" s="233">
        <v>100</v>
      </c>
    </row>
    <row r="1149" spans="1:9" ht="27" x14ac:dyDescent="0.25">
      <c r="A1149" s="232" t="s">
        <v>209</v>
      </c>
      <c r="B1149" s="80"/>
      <c r="C1149" s="80" t="s">
        <v>610</v>
      </c>
      <c r="D1149" s="80" t="s">
        <v>13</v>
      </c>
      <c r="E1149" s="80" t="s">
        <v>623</v>
      </c>
      <c r="F1149" s="80" t="s">
        <v>210</v>
      </c>
      <c r="G1149" s="81">
        <v>12492.2</v>
      </c>
      <c r="H1149" s="81">
        <v>12491.9</v>
      </c>
      <c r="I1149" s="233">
        <v>100</v>
      </c>
    </row>
    <row r="1150" spans="1:9" ht="54" x14ac:dyDescent="0.25">
      <c r="A1150" s="232" t="s">
        <v>624</v>
      </c>
      <c r="B1150" s="80"/>
      <c r="C1150" s="80" t="s">
        <v>610</v>
      </c>
      <c r="D1150" s="80" t="s">
        <v>13</v>
      </c>
      <c r="E1150" s="80" t="s">
        <v>625</v>
      </c>
      <c r="F1150" s="80"/>
      <c r="G1150" s="81">
        <v>8282</v>
      </c>
      <c r="H1150" s="81">
        <v>6878.4</v>
      </c>
      <c r="I1150" s="233">
        <v>83.1</v>
      </c>
    </row>
    <row r="1151" spans="1:9" ht="27" x14ac:dyDescent="0.25">
      <c r="A1151" s="232" t="s">
        <v>148</v>
      </c>
      <c r="B1151" s="80"/>
      <c r="C1151" s="80" t="s">
        <v>610</v>
      </c>
      <c r="D1151" s="80" t="s">
        <v>13</v>
      </c>
      <c r="E1151" s="80" t="s">
        <v>625</v>
      </c>
      <c r="F1151" s="80" t="s">
        <v>149</v>
      </c>
      <c r="G1151" s="81">
        <v>8282</v>
      </c>
      <c r="H1151" s="81">
        <v>6878.4</v>
      </c>
      <c r="I1151" s="233">
        <v>83.1</v>
      </c>
    </row>
    <row r="1152" spans="1:9" ht="27" x14ac:dyDescent="0.25">
      <c r="A1152" s="232" t="s">
        <v>209</v>
      </c>
      <c r="B1152" s="80"/>
      <c r="C1152" s="80" t="s">
        <v>610</v>
      </c>
      <c r="D1152" s="80" t="s">
        <v>13</v>
      </c>
      <c r="E1152" s="80" t="s">
        <v>625</v>
      </c>
      <c r="F1152" s="80" t="s">
        <v>210</v>
      </c>
      <c r="G1152" s="81">
        <v>8282</v>
      </c>
      <c r="H1152" s="81">
        <v>6878.4</v>
      </c>
      <c r="I1152" s="233">
        <v>83.1</v>
      </c>
    </row>
    <row r="1153" spans="1:9" x14ac:dyDescent="0.25">
      <c r="A1153" s="230" t="s">
        <v>636</v>
      </c>
      <c r="B1153" s="78"/>
      <c r="C1153" s="78" t="s">
        <v>610</v>
      </c>
      <c r="D1153" s="78" t="s">
        <v>15</v>
      </c>
      <c r="E1153" s="78"/>
      <c r="F1153" s="78"/>
      <c r="G1153" s="79">
        <v>3305258.3</v>
      </c>
      <c r="H1153" s="79">
        <v>3264578</v>
      </c>
      <c r="I1153" s="231">
        <v>98.8</v>
      </c>
    </row>
    <row r="1154" spans="1:9" x14ac:dyDescent="0.25">
      <c r="A1154" s="232" t="s">
        <v>54</v>
      </c>
      <c r="B1154" s="80"/>
      <c r="C1154" s="80" t="s">
        <v>610</v>
      </c>
      <c r="D1154" s="80" t="s">
        <v>15</v>
      </c>
      <c r="E1154" s="80" t="s">
        <v>55</v>
      </c>
      <c r="F1154" s="80"/>
      <c r="G1154" s="81">
        <v>3305258.3</v>
      </c>
      <c r="H1154" s="81">
        <v>3264578</v>
      </c>
      <c r="I1154" s="233">
        <v>98.8</v>
      </c>
    </row>
    <row r="1155" spans="1:9" x14ac:dyDescent="0.25">
      <c r="A1155" s="232" t="s">
        <v>56</v>
      </c>
      <c r="B1155" s="80"/>
      <c r="C1155" s="80" t="s">
        <v>610</v>
      </c>
      <c r="D1155" s="80" t="s">
        <v>15</v>
      </c>
      <c r="E1155" s="80" t="s">
        <v>57</v>
      </c>
      <c r="F1155" s="80"/>
      <c r="G1155" s="81">
        <v>3305258.3</v>
      </c>
      <c r="H1155" s="81">
        <v>3264578</v>
      </c>
      <c r="I1155" s="233">
        <v>98.8</v>
      </c>
    </row>
    <row r="1156" spans="1:9" ht="27" x14ac:dyDescent="0.25">
      <c r="A1156" s="232" t="s">
        <v>637</v>
      </c>
      <c r="B1156" s="80"/>
      <c r="C1156" s="80" t="s">
        <v>610</v>
      </c>
      <c r="D1156" s="80" t="s">
        <v>15</v>
      </c>
      <c r="E1156" s="80" t="s">
        <v>638</v>
      </c>
      <c r="F1156" s="80"/>
      <c r="G1156" s="81">
        <v>3102796.8</v>
      </c>
      <c r="H1156" s="81">
        <v>3082288.5</v>
      </c>
      <c r="I1156" s="233">
        <v>99.3</v>
      </c>
    </row>
    <row r="1157" spans="1:9" ht="40.5" x14ac:dyDescent="0.25">
      <c r="A1157" s="232" t="s">
        <v>639</v>
      </c>
      <c r="B1157" s="80"/>
      <c r="C1157" s="80" t="s">
        <v>610</v>
      </c>
      <c r="D1157" s="80" t="s">
        <v>15</v>
      </c>
      <c r="E1157" s="80" t="s">
        <v>640</v>
      </c>
      <c r="F1157" s="80"/>
      <c r="G1157" s="81">
        <v>515399.1</v>
      </c>
      <c r="H1157" s="81">
        <v>515387</v>
      </c>
      <c r="I1157" s="233">
        <v>100</v>
      </c>
    </row>
    <row r="1158" spans="1:9" ht="27" x14ac:dyDescent="0.25">
      <c r="A1158" s="232" t="s">
        <v>148</v>
      </c>
      <c r="B1158" s="80"/>
      <c r="C1158" s="80" t="s">
        <v>610</v>
      </c>
      <c r="D1158" s="80" t="s">
        <v>15</v>
      </c>
      <c r="E1158" s="80" t="s">
        <v>640</v>
      </c>
      <c r="F1158" s="80" t="s">
        <v>149</v>
      </c>
      <c r="G1158" s="81">
        <v>515399.1</v>
      </c>
      <c r="H1158" s="81">
        <v>515387</v>
      </c>
      <c r="I1158" s="233">
        <v>100</v>
      </c>
    </row>
    <row r="1159" spans="1:9" x14ac:dyDescent="0.25">
      <c r="A1159" s="232" t="s">
        <v>150</v>
      </c>
      <c r="B1159" s="80"/>
      <c r="C1159" s="80" t="s">
        <v>610</v>
      </c>
      <c r="D1159" s="80" t="s">
        <v>15</v>
      </c>
      <c r="E1159" s="80" t="s">
        <v>640</v>
      </c>
      <c r="F1159" s="80" t="s">
        <v>151</v>
      </c>
      <c r="G1159" s="81">
        <v>446276.1</v>
      </c>
      <c r="H1159" s="81">
        <v>446264</v>
      </c>
      <c r="I1159" s="233">
        <v>100</v>
      </c>
    </row>
    <row r="1160" spans="1:9" x14ac:dyDescent="0.25">
      <c r="A1160" s="232" t="s">
        <v>240</v>
      </c>
      <c r="B1160" s="80"/>
      <c r="C1160" s="80" t="s">
        <v>610</v>
      </c>
      <c r="D1160" s="80" t="s">
        <v>15</v>
      </c>
      <c r="E1160" s="80" t="s">
        <v>640</v>
      </c>
      <c r="F1160" s="80" t="s">
        <v>241</v>
      </c>
      <c r="G1160" s="81">
        <v>69123</v>
      </c>
      <c r="H1160" s="81">
        <v>69123</v>
      </c>
      <c r="I1160" s="233">
        <v>100</v>
      </c>
    </row>
    <row r="1161" spans="1:9" ht="189" x14ac:dyDescent="0.25">
      <c r="A1161" s="232" t="s">
        <v>641</v>
      </c>
      <c r="B1161" s="80"/>
      <c r="C1161" s="80" t="s">
        <v>610</v>
      </c>
      <c r="D1161" s="80" t="s">
        <v>15</v>
      </c>
      <c r="E1161" s="80" t="s">
        <v>642</v>
      </c>
      <c r="F1161" s="80"/>
      <c r="G1161" s="81">
        <v>32290</v>
      </c>
      <c r="H1161" s="81">
        <v>30378</v>
      </c>
      <c r="I1161" s="233">
        <v>94.1</v>
      </c>
    </row>
    <row r="1162" spans="1:9" ht="27" x14ac:dyDescent="0.25">
      <c r="A1162" s="232" t="s">
        <v>148</v>
      </c>
      <c r="B1162" s="80"/>
      <c r="C1162" s="80" t="s">
        <v>610</v>
      </c>
      <c r="D1162" s="80" t="s">
        <v>15</v>
      </c>
      <c r="E1162" s="80" t="s">
        <v>642</v>
      </c>
      <c r="F1162" s="80" t="s">
        <v>149</v>
      </c>
      <c r="G1162" s="81">
        <v>32290</v>
      </c>
      <c r="H1162" s="81">
        <v>30378</v>
      </c>
      <c r="I1162" s="233">
        <v>94.1</v>
      </c>
    </row>
    <row r="1163" spans="1:9" x14ac:dyDescent="0.25">
      <c r="A1163" s="232" t="s">
        <v>150</v>
      </c>
      <c r="B1163" s="80"/>
      <c r="C1163" s="80" t="s">
        <v>610</v>
      </c>
      <c r="D1163" s="80" t="s">
        <v>15</v>
      </c>
      <c r="E1163" s="80" t="s">
        <v>642</v>
      </c>
      <c r="F1163" s="80" t="s">
        <v>151</v>
      </c>
      <c r="G1163" s="81">
        <v>29165.200000000001</v>
      </c>
      <c r="H1163" s="81">
        <v>27401.7</v>
      </c>
      <c r="I1163" s="233">
        <v>94</v>
      </c>
    </row>
    <row r="1164" spans="1:9" x14ac:dyDescent="0.25">
      <c r="A1164" s="232" t="s">
        <v>240</v>
      </c>
      <c r="B1164" s="80"/>
      <c r="C1164" s="80" t="s">
        <v>610</v>
      </c>
      <c r="D1164" s="80" t="s">
        <v>15</v>
      </c>
      <c r="E1164" s="80" t="s">
        <v>642</v>
      </c>
      <c r="F1164" s="80" t="s">
        <v>241</v>
      </c>
      <c r="G1164" s="81">
        <v>3124.8</v>
      </c>
      <c r="H1164" s="81">
        <v>2976.3</v>
      </c>
      <c r="I1164" s="233">
        <v>95.2</v>
      </c>
    </row>
    <row r="1165" spans="1:9" ht="148.5" x14ac:dyDescent="0.25">
      <c r="A1165" s="232" t="s">
        <v>643</v>
      </c>
      <c r="B1165" s="80"/>
      <c r="C1165" s="80" t="s">
        <v>610</v>
      </c>
      <c r="D1165" s="80" t="s">
        <v>15</v>
      </c>
      <c r="E1165" s="80" t="s">
        <v>644</v>
      </c>
      <c r="F1165" s="80"/>
      <c r="G1165" s="81">
        <v>2378737.7000000002</v>
      </c>
      <c r="H1165" s="81">
        <v>2363288.7000000002</v>
      </c>
      <c r="I1165" s="233">
        <v>99.4</v>
      </c>
    </row>
    <row r="1166" spans="1:9" ht="27" x14ac:dyDescent="0.25">
      <c r="A1166" s="232" t="s">
        <v>148</v>
      </c>
      <c r="B1166" s="80"/>
      <c r="C1166" s="80" t="s">
        <v>610</v>
      </c>
      <c r="D1166" s="80" t="s">
        <v>15</v>
      </c>
      <c r="E1166" s="80" t="s">
        <v>644</v>
      </c>
      <c r="F1166" s="80" t="s">
        <v>149</v>
      </c>
      <c r="G1166" s="81">
        <v>2378737.7000000002</v>
      </c>
      <c r="H1166" s="81">
        <v>2363288.7000000002</v>
      </c>
      <c r="I1166" s="233">
        <v>99.4</v>
      </c>
    </row>
    <row r="1167" spans="1:9" x14ac:dyDescent="0.25">
      <c r="A1167" s="232" t="s">
        <v>150</v>
      </c>
      <c r="B1167" s="80"/>
      <c r="C1167" s="80" t="s">
        <v>610</v>
      </c>
      <c r="D1167" s="80" t="s">
        <v>15</v>
      </c>
      <c r="E1167" s="80" t="s">
        <v>644</v>
      </c>
      <c r="F1167" s="80" t="s">
        <v>151</v>
      </c>
      <c r="G1167" s="81">
        <v>2148458.7000000002</v>
      </c>
      <c r="H1167" s="81">
        <v>2136589.7999999998</v>
      </c>
      <c r="I1167" s="233">
        <v>99.4</v>
      </c>
    </row>
    <row r="1168" spans="1:9" x14ac:dyDescent="0.25">
      <c r="A1168" s="232" t="s">
        <v>240</v>
      </c>
      <c r="B1168" s="80"/>
      <c r="C1168" s="80" t="s">
        <v>610</v>
      </c>
      <c r="D1168" s="80" t="s">
        <v>15</v>
      </c>
      <c r="E1168" s="80" t="s">
        <v>644</v>
      </c>
      <c r="F1168" s="80" t="s">
        <v>241</v>
      </c>
      <c r="G1168" s="81">
        <v>230279</v>
      </c>
      <c r="H1168" s="81">
        <v>226698.9</v>
      </c>
      <c r="I1168" s="233">
        <v>98.4</v>
      </c>
    </row>
    <row r="1169" spans="1:9" ht="135" x14ac:dyDescent="0.25">
      <c r="A1169" s="232" t="s">
        <v>645</v>
      </c>
      <c r="B1169" s="80"/>
      <c r="C1169" s="80" t="s">
        <v>610</v>
      </c>
      <c r="D1169" s="80" t="s">
        <v>15</v>
      </c>
      <c r="E1169" s="80" t="s">
        <v>646</v>
      </c>
      <c r="F1169" s="80"/>
      <c r="G1169" s="81">
        <v>175843</v>
      </c>
      <c r="H1169" s="81">
        <v>173234.8</v>
      </c>
      <c r="I1169" s="233">
        <v>98.5</v>
      </c>
    </row>
    <row r="1170" spans="1:9" ht="27" x14ac:dyDescent="0.25">
      <c r="A1170" s="232" t="s">
        <v>148</v>
      </c>
      <c r="B1170" s="80"/>
      <c r="C1170" s="80" t="s">
        <v>610</v>
      </c>
      <c r="D1170" s="80" t="s">
        <v>15</v>
      </c>
      <c r="E1170" s="80" t="s">
        <v>646</v>
      </c>
      <c r="F1170" s="80" t="s">
        <v>149</v>
      </c>
      <c r="G1170" s="81">
        <v>175843</v>
      </c>
      <c r="H1170" s="81">
        <v>173234.8</v>
      </c>
      <c r="I1170" s="233">
        <v>98.5</v>
      </c>
    </row>
    <row r="1171" spans="1:9" ht="27" x14ac:dyDescent="0.25">
      <c r="A1171" s="232" t="s">
        <v>209</v>
      </c>
      <c r="B1171" s="80"/>
      <c r="C1171" s="80" t="s">
        <v>610</v>
      </c>
      <c r="D1171" s="80" t="s">
        <v>15</v>
      </c>
      <c r="E1171" s="80" t="s">
        <v>646</v>
      </c>
      <c r="F1171" s="80" t="s">
        <v>210</v>
      </c>
      <c r="G1171" s="81">
        <v>175843</v>
      </c>
      <c r="H1171" s="81">
        <v>173234.8</v>
      </c>
      <c r="I1171" s="233">
        <v>98.5</v>
      </c>
    </row>
    <row r="1172" spans="1:9" ht="94.5" x14ac:dyDescent="0.25">
      <c r="A1172" s="232" t="s">
        <v>647</v>
      </c>
      <c r="B1172" s="80"/>
      <c r="C1172" s="80" t="s">
        <v>610</v>
      </c>
      <c r="D1172" s="80" t="s">
        <v>15</v>
      </c>
      <c r="E1172" s="80" t="s">
        <v>648</v>
      </c>
      <c r="F1172" s="80"/>
      <c r="G1172" s="81">
        <v>527</v>
      </c>
      <c r="H1172" s="81">
        <v>0</v>
      </c>
      <c r="I1172" s="233">
        <v>0</v>
      </c>
    </row>
    <row r="1173" spans="1:9" ht="27" x14ac:dyDescent="0.25">
      <c r="A1173" s="232" t="s">
        <v>148</v>
      </c>
      <c r="B1173" s="80"/>
      <c r="C1173" s="80" t="s">
        <v>610</v>
      </c>
      <c r="D1173" s="80" t="s">
        <v>15</v>
      </c>
      <c r="E1173" s="80" t="s">
        <v>648</v>
      </c>
      <c r="F1173" s="80" t="s">
        <v>149</v>
      </c>
      <c r="G1173" s="81">
        <v>527</v>
      </c>
      <c r="H1173" s="81">
        <v>0</v>
      </c>
      <c r="I1173" s="233">
        <v>0</v>
      </c>
    </row>
    <row r="1174" spans="1:9" ht="27" x14ac:dyDescent="0.25">
      <c r="A1174" s="232" t="s">
        <v>209</v>
      </c>
      <c r="B1174" s="80"/>
      <c r="C1174" s="80" t="s">
        <v>610</v>
      </c>
      <c r="D1174" s="80" t="s">
        <v>15</v>
      </c>
      <c r="E1174" s="80" t="s">
        <v>648</v>
      </c>
      <c r="F1174" s="80" t="s">
        <v>210</v>
      </c>
      <c r="G1174" s="81">
        <v>527</v>
      </c>
      <c r="H1174" s="81">
        <v>0</v>
      </c>
      <c r="I1174" s="233">
        <v>0</v>
      </c>
    </row>
    <row r="1175" spans="1:9" ht="40.5" x14ac:dyDescent="0.25">
      <c r="A1175" s="232" t="s">
        <v>649</v>
      </c>
      <c r="B1175" s="80"/>
      <c r="C1175" s="80" t="s">
        <v>610</v>
      </c>
      <c r="D1175" s="80" t="s">
        <v>15</v>
      </c>
      <c r="E1175" s="80" t="s">
        <v>650</v>
      </c>
      <c r="F1175" s="80"/>
      <c r="G1175" s="81">
        <v>5212.3999999999996</v>
      </c>
      <c r="H1175" s="81">
        <v>4474.8</v>
      </c>
      <c r="I1175" s="233">
        <v>85.8</v>
      </c>
    </row>
    <row r="1176" spans="1:9" ht="67.5" x14ac:dyDescent="0.25">
      <c r="A1176" s="232" t="s">
        <v>651</v>
      </c>
      <c r="B1176" s="80"/>
      <c r="C1176" s="80" t="s">
        <v>610</v>
      </c>
      <c r="D1176" s="80" t="s">
        <v>15</v>
      </c>
      <c r="E1176" s="80" t="s">
        <v>652</v>
      </c>
      <c r="F1176" s="80"/>
      <c r="G1176" s="81">
        <v>5212.3999999999996</v>
      </c>
      <c r="H1176" s="81">
        <v>4474.8</v>
      </c>
      <c r="I1176" s="233">
        <v>85.8</v>
      </c>
    </row>
    <row r="1177" spans="1:9" ht="27" x14ac:dyDescent="0.25">
      <c r="A1177" s="232" t="s">
        <v>148</v>
      </c>
      <c r="B1177" s="80"/>
      <c r="C1177" s="80" t="s">
        <v>610</v>
      </c>
      <c r="D1177" s="80" t="s">
        <v>15</v>
      </c>
      <c r="E1177" s="80" t="s">
        <v>652</v>
      </c>
      <c r="F1177" s="80" t="s">
        <v>149</v>
      </c>
      <c r="G1177" s="81">
        <v>5212.3999999999996</v>
      </c>
      <c r="H1177" s="81">
        <v>4474.8</v>
      </c>
      <c r="I1177" s="233">
        <v>85.8</v>
      </c>
    </row>
    <row r="1178" spans="1:9" x14ac:dyDescent="0.25">
      <c r="A1178" s="232" t="s">
        <v>150</v>
      </c>
      <c r="B1178" s="80"/>
      <c r="C1178" s="80" t="s">
        <v>610</v>
      </c>
      <c r="D1178" s="80" t="s">
        <v>15</v>
      </c>
      <c r="E1178" s="80" t="s">
        <v>652</v>
      </c>
      <c r="F1178" s="80" t="s">
        <v>151</v>
      </c>
      <c r="G1178" s="81">
        <v>5212.3999999999996</v>
      </c>
      <c r="H1178" s="81">
        <v>4474.8</v>
      </c>
      <c r="I1178" s="233">
        <v>85.8</v>
      </c>
    </row>
    <row r="1179" spans="1:9" ht="67.5" x14ac:dyDescent="0.25">
      <c r="A1179" s="232" t="s">
        <v>58</v>
      </c>
      <c r="B1179" s="80"/>
      <c r="C1179" s="80" t="s">
        <v>610</v>
      </c>
      <c r="D1179" s="80" t="s">
        <v>15</v>
      </c>
      <c r="E1179" s="80" t="s">
        <v>59</v>
      </c>
      <c r="F1179" s="80"/>
      <c r="G1179" s="81">
        <v>197249.1</v>
      </c>
      <c r="H1179" s="81">
        <v>177814.7</v>
      </c>
      <c r="I1179" s="233">
        <v>90.1</v>
      </c>
    </row>
    <row r="1180" spans="1:9" ht="148.5" x14ac:dyDescent="0.25">
      <c r="A1180" s="232" t="s">
        <v>653</v>
      </c>
      <c r="B1180" s="80"/>
      <c r="C1180" s="80" t="s">
        <v>610</v>
      </c>
      <c r="D1180" s="80" t="s">
        <v>15</v>
      </c>
      <c r="E1180" s="80" t="s">
        <v>654</v>
      </c>
      <c r="F1180" s="80"/>
      <c r="G1180" s="81">
        <v>47937</v>
      </c>
      <c r="H1180" s="81">
        <v>36698.1</v>
      </c>
      <c r="I1180" s="233">
        <v>76.599999999999994</v>
      </c>
    </row>
    <row r="1181" spans="1:9" x14ac:dyDescent="0.25">
      <c r="A1181" s="232" t="s">
        <v>114</v>
      </c>
      <c r="B1181" s="80"/>
      <c r="C1181" s="80" t="s">
        <v>610</v>
      </c>
      <c r="D1181" s="80" t="s">
        <v>15</v>
      </c>
      <c r="E1181" s="80" t="s">
        <v>654</v>
      </c>
      <c r="F1181" s="80" t="s">
        <v>115</v>
      </c>
      <c r="G1181" s="81">
        <v>40264</v>
      </c>
      <c r="H1181" s="81">
        <v>30030</v>
      </c>
      <c r="I1181" s="233">
        <v>74.599999999999994</v>
      </c>
    </row>
    <row r="1182" spans="1:9" ht="27" x14ac:dyDescent="0.25">
      <c r="A1182" s="232" t="s">
        <v>161</v>
      </c>
      <c r="B1182" s="80"/>
      <c r="C1182" s="80" t="s">
        <v>610</v>
      </c>
      <c r="D1182" s="80" t="s">
        <v>15</v>
      </c>
      <c r="E1182" s="80" t="s">
        <v>654</v>
      </c>
      <c r="F1182" s="80" t="s">
        <v>162</v>
      </c>
      <c r="G1182" s="81">
        <v>40264</v>
      </c>
      <c r="H1182" s="81">
        <v>30030</v>
      </c>
      <c r="I1182" s="233">
        <v>74.599999999999994</v>
      </c>
    </row>
    <row r="1183" spans="1:9" ht="27" x14ac:dyDescent="0.25">
      <c r="A1183" s="232" t="s">
        <v>148</v>
      </c>
      <c r="B1183" s="80"/>
      <c r="C1183" s="80" t="s">
        <v>610</v>
      </c>
      <c r="D1183" s="80" t="s">
        <v>15</v>
      </c>
      <c r="E1183" s="80" t="s">
        <v>654</v>
      </c>
      <c r="F1183" s="80" t="s">
        <v>149</v>
      </c>
      <c r="G1183" s="81">
        <v>7673</v>
      </c>
      <c r="H1183" s="81">
        <v>6668.1</v>
      </c>
      <c r="I1183" s="233">
        <v>86.9</v>
      </c>
    </row>
    <row r="1184" spans="1:9" x14ac:dyDescent="0.25">
      <c r="A1184" s="232" t="s">
        <v>240</v>
      </c>
      <c r="B1184" s="80"/>
      <c r="C1184" s="80" t="s">
        <v>610</v>
      </c>
      <c r="D1184" s="80" t="s">
        <v>15</v>
      </c>
      <c r="E1184" s="80" t="s">
        <v>654</v>
      </c>
      <c r="F1184" s="80" t="s">
        <v>241</v>
      </c>
      <c r="G1184" s="81">
        <v>4267</v>
      </c>
      <c r="H1184" s="81">
        <v>3343</v>
      </c>
      <c r="I1184" s="233">
        <v>78.3</v>
      </c>
    </row>
    <row r="1185" spans="1:9" ht="27" x14ac:dyDescent="0.25">
      <c r="A1185" s="232" t="s">
        <v>209</v>
      </c>
      <c r="B1185" s="80"/>
      <c r="C1185" s="80" t="s">
        <v>610</v>
      </c>
      <c r="D1185" s="80" t="s">
        <v>15</v>
      </c>
      <c r="E1185" s="80" t="s">
        <v>654</v>
      </c>
      <c r="F1185" s="80" t="s">
        <v>210</v>
      </c>
      <c r="G1185" s="81">
        <v>3406</v>
      </c>
      <c r="H1185" s="81">
        <v>3325.2</v>
      </c>
      <c r="I1185" s="233">
        <v>97.6</v>
      </c>
    </row>
    <row r="1186" spans="1:9" ht="108" x14ac:dyDescent="0.25">
      <c r="A1186" s="232" t="s">
        <v>655</v>
      </c>
      <c r="B1186" s="80"/>
      <c r="C1186" s="80" t="s">
        <v>610</v>
      </c>
      <c r="D1186" s="80" t="s">
        <v>15</v>
      </c>
      <c r="E1186" s="80" t="s">
        <v>656</v>
      </c>
      <c r="F1186" s="80"/>
      <c r="G1186" s="81">
        <v>77763.3</v>
      </c>
      <c r="H1186" s="81">
        <v>77763.100000000006</v>
      </c>
      <c r="I1186" s="233">
        <v>100</v>
      </c>
    </row>
    <row r="1187" spans="1:9" ht="27" x14ac:dyDescent="0.25">
      <c r="A1187" s="232" t="s">
        <v>148</v>
      </c>
      <c r="B1187" s="80"/>
      <c r="C1187" s="80" t="s">
        <v>610</v>
      </c>
      <c r="D1187" s="80" t="s">
        <v>15</v>
      </c>
      <c r="E1187" s="80" t="s">
        <v>656</v>
      </c>
      <c r="F1187" s="80" t="s">
        <v>149</v>
      </c>
      <c r="G1187" s="81">
        <v>77763.3</v>
      </c>
      <c r="H1187" s="81">
        <v>77763.100000000006</v>
      </c>
      <c r="I1187" s="233">
        <v>100</v>
      </c>
    </row>
    <row r="1188" spans="1:9" x14ac:dyDescent="0.25">
      <c r="A1188" s="232" t="s">
        <v>150</v>
      </c>
      <c r="B1188" s="80"/>
      <c r="C1188" s="80" t="s">
        <v>610</v>
      </c>
      <c r="D1188" s="80" t="s">
        <v>15</v>
      </c>
      <c r="E1188" s="80" t="s">
        <v>656</v>
      </c>
      <c r="F1188" s="80" t="s">
        <v>151</v>
      </c>
      <c r="G1188" s="81">
        <v>66047.899999999994</v>
      </c>
      <c r="H1188" s="81">
        <v>66047.8</v>
      </c>
      <c r="I1188" s="233">
        <v>100</v>
      </c>
    </row>
    <row r="1189" spans="1:9" x14ac:dyDescent="0.25">
      <c r="A1189" s="232" t="s">
        <v>240</v>
      </c>
      <c r="B1189" s="80"/>
      <c r="C1189" s="80" t="s">
        <v>610</v>
      </c>
      <c r="D1189" s="80" t="s">
        <v>15</v>
      </c>
      <c r="E1189" s="80" t="s">
        <v>656</v>
      </c>
      <c r="F1189" s="80" t="s">
        <v>241</v>
      </c>
      <c r="G1189" s="81">
        <v>9046.5</v>
      </c>
      <c r="H1189" s="81">
        <v>9046.5</v>
      </c>
      <c r="I1189" s="233">
        <v>100</v>
      </c>
    </row>
    <row r="1190" spans="1:9" ht="27" x14ac:dyDescent="0.25">
      <c r="A1190" s="232" t="s">
        <v>209</v>
      </c>
      <c r="B1190" s="80"/>
      <c r="C1190" s="80" t="s">
        <v>610</v>
      </c>
      <c r="D1190" s="80" t="s">
        <v>15</v>
      </c>
      <c r="E1190" s="80" t="s">
        <v>656</v>
      </c>
      <c r="F1190" s="80" t="s">
        <v>210</v>
      </c>
      <c r="G1190" s="81">
        <v>2668.8</v>
      </c>
      <c r="H1190" s="81">
        <v>2668.8</v>
      </c>
      <c r="I1190" s="233">
        <v>100</v>
      </c>
    </row>
    <row r="1191" spans="1:9" ht="54" x14ac:dyDescent="0.25">
      <c r="A1191" s="232" t="s">
        <v>657</v>
      </c>
      <c r="B1191" s="80"/>
      <c r="C1191" s="80" t="s">
        <v>610</v>
      </c>
      <c r="D1191" s="80" t="s">
        <v>15</v>
      </c>
      <c r="E1191" s="80" t="s">
        <v>658</v>
      </c>
      <c r="F1191" s="80"/>
      <c r="G1191" s="81">
        <v>72</v>
      </c>
      <c r="H1191" s="81">
        <v>49.8</v>
      </c>
      <c r="I1191" s="233">
        <v>69.2</v>
      </c>
    </row>
    <row r="1192" spans="1:9" ht="27" x14ac:dyDescent="0.25">
      <c r="A1192" s="232" t="s">
        <v>148</v>
      </c>
      <c r="B1192" s="80"/>
      <c r="C1192" s="80" t="s">
        <v>610</v>
      </c>
      <c r="D1192" s="80" t="s">
        <v>15</v>
      </c>
      <c r="E1192" s="80" t="s">
        <v>658</v>
      </c>
      <c r="F1192" s="80" t="s">
        <v>149</v>
      </c>
      <c r="G1192" s="81">
        <v>72</v>
      </c>
      <c r="H1192" s="81">
        <v>49.8</v>
      </c>
      <c r="I1192" s="233">
        <v>69.2</v>
      </c>
    </row>
    <row r="1193" spans="1:9" x14ac:dyDescent="0.25">
      <c r="A1193" s="232" t="s">
        <v>150</v>
      </c>
      <c r="B1193" s="80"/>
      <c r="C1193" s="80" t="s">
        <v>610</v>
      </c>
      <c r="D1193" s="80" t="s">
        <v>15</v>
      </c>
      <c r="E1193" s="80" t="s">
        <v>658</v>
      </c>
      <c r="F1193" s="80" t="s">
        <v>151</v>
      </c>
      <c r="G1193" s="81">
        <v>62</v>
      </c>
      <c r="H1193" s="81">
        <v>41.9</v>
      </c>
      <c r="I1193" s="233">
        <v>67.599999999999994</v>
      </c>
    </row>
    <row r="1194" spans="1:9" x14ac:dyDescent="0.25">
      <c r="A1194" s="232" t="s">
        <v>240</v>
      </c>
      <c r="B1194" s="80"/>
      <c r="C1194" s="80" t="s">
        <v>610</v>
      </c>
      <c r="D1194" s="80" t="s">
        <v>15</v>
      </c>
      <c r="E1194" s="80" t="s">
        <v>658</v>
      </c>
      <c r="F1194" s="80" t="s">
        <v>241</v>
      </c>
      <c r="G1194" s="81">
        <v>10</v>
      </c>
      <c r="H1194" s="81">
        <v>8</v>
      </c>
      <c r="I1194" s="233">
        <v>80</v>
      </c>
    </row>
    <row r="1195" spans="1:9" ht="54" x14ac:dyDescent="0.25">
      <c r="A1195" s="232" t="s">
        <v>659</v>
      </c>
      <c r="B1195" s="80"/>
      <c r="C1195" s="80" t="s">
        <v>610</v>
      </c>
      <c r="D1195" s="80" t="s">
        <v>15</v>
      </c>
      <c r="E1195" s="80" t="s">
        <v>660</v>
      </c>
      <c r="F1195" s="80"/>
      <c r="G1195" s="81">
        <v>71476.800000000003</v>
      </c>
      <c r="H1195" s="81">
        <v>63303.6</v>
      </c>
      <c r="I1195" s="233">
        <v>88.6</v>
      </c>
    </row>
    <row r="1196" spans="1:9" ht="27" x14ac:dyDescent="0.25">
      <c r="A1196" s="232" t="s">
        <v>40</v>
      </c>
      <c r="B1196" s="80"/>
      <c r="C1196" s="80" t="s">
        <v>610</v>
      </c>
      <c r="D1196" s="80" t="s">
        <v>15</v>
      </c>
      <c r="E1196" s="80" t="s">
        <v>660</v>
      </c>
      <c r="F1196" s="80" t="s">
        <v>41</v>
      </c>
      <c r="G1196" s="81">
        <v>64376.800000000003</v>
      </c>
      <c r="H1196" s="81">
        <v>58588</v>
      </c>
      <c r="I1196" s="233">
        <v>91</v>
      </c>
    </row>
    <row r="1197" spans="1:9" ht="27" x14ac:dyDescent="0.25">
      <c r="A1197" s="232" t="s">
        <v>42</v>
      </c>
      <c r="B1197" s="80"/>
      <c r="C1197" s="80" t="s">
        <v>610</v>
      </c>
      <c r="D1197" s="80" t="s">
        <v>15</v>
      </c>
      <c r="E1197" s="80" t="s">
        <v>660</v>
      </c>
      <c r="F1197" s="80" t="s">
        <v>43</v>
      </c>
      <c r="G1197" s="81">
        <v>64376.800000000003</v>
      </c>
      <c r="H1197" s="81">
        <v>58588</v>
      </c>
      <c r="I1197" s="233">
        <v>91</v>
      </c>
    </row>
    <row r="1198" spans="1:9" ht="27" x14ac:dyDescent="0.25">
      <c r="A1198" s="232" t="s">
        <v>148</v>
      </c>
      <c r="B1198" s="80"/>
      <c r="C1198" s="80" t="s">
        <v>610</v>
      </c>
      <c r="D1198" s="80" t="s">
        <v>15</v>
      </c>
      <c r="E1198" s="80" t="s">
        <v>660</v>
      </c>
      <c r="F1198" s="80" t="s">
        <v>149</v>
      </c>
      <c r="G1198" s="81">
        <v>7100</v>
      </c>
      <c r="H1198" s="81">
        <v>4715.6000000000004</v>
      </c>
      <c r="I1198" s="233">
        <v>66.400000000000006</v>
      </c>
    </row>
    <row r="1199" spans="1:9" x14ac:dyDescent="0.25">
      <c r="A1199" s="232" t="s">
        <v>240</v>
      </c>
      <c r="B1199" s="80"/>
      <c r="C1199" s="80" t="s">
        <v>610</v>
      </c>
      <c r="D1199" s="80" t="s">
        <v>15</v>
      </c>
      <c r="E1199" s="80" t="s">
        <v>660</v>
      </c>
      <c r="F1199" s="80" t="s">
        <v>241</v>
      </c>
      <c r="G1199" s="81">
        <v>7100</v>
      </c>
      <c r="H1199" s="81">
        <v>4715.6000000000004</v>
      </c>
      <c r="I1199" s="233">
        <v>66.400000000000006</v>
      </c>
    </row>
    <row r="1200" spans="1:9" x14ac:dyDescent="0.25">
      <c r="A1200" s="230" t="s">
        <v>674</v>
      </c>
      <c r="B1200" s="78"/>
      <c r="C1200" s="78" t="s">
        <v>610</v>
      </c>
      <c r="D1200" s="78" t="s">
        <v>33</v>
      </c>
      <c r="E1200" s="78"/>
      <c r="F1200" s="78"/>
      <c r="G1200" s="79">
        <v>350296.4</v>
      </c>
      <c r="H1200" s="79">
        <v>349665.2</v>
      </c>
      <c r="I1200" s="231">
        <v>99.8</v>
      </c>
    </row>
    <row r="1201" spans="1:9" x14ac:dyDescent="0.25">
      <c r="A1201" s="232" t="s">
        <v>54</v>
      </c>
      <c r="B1201" s="80"/>
      <c r="C1201" s="80" t="s">
        <v>610</v>
      </c>
      <c r="D1201" s="80" t="s">
        <v>33</v>
      </c>
      <c r="E1201" s="80" t="s">
        <v>55</v>
      </c>
      <c r="F1201" s="80"/>
      <c r="G1201" s="81">
        <v>350296.4</v>
      </c>
      <c r="H1201" s="81">
        <v>349665.2</v>
      </c>
      <c r="I1201" s="233">
        <v>99.8</v>
      </c>
    </row>
    <row r="1202" spans="1:9" ht="27" x14ac:dyDescent="0.25">
      <c r="A1202" s="232" t="s">
        <v>675</v>
      </c>
      <c r="B1202" s="80"/>
      <c r="C1202" s="80" t="s">
        <v>610</v>
      </c>
      <c r="D1202" s="80" t="s">
        <v>33</v>
      </c>
      <c r="E1202" s="80" t="s">
        <v>676</v>
      </c>
      <c r="F1202" s="80"/>
      <c r="G1202" s="81">
        <v>350296.4</v>
      </c>
      <c r="H1202" s="81">
        <v>349665.2</v>
      </c>
      <c r="I1202" s="233">
        <v>99.8</v>
      </c>
    </row>
    <row r="1203" spans="1:9" ht="40.5" x14ac:dyDescent="0.25">
      <c r="A1203" s="232" t="s">
        <v>677</v>
      </c>
      <c r="B1203" s="80"/>
      <c r="C1203" s="80" t="s">
        <v>610</v>
      </c>
      <c r="D1203" s="80" t="s">
        <v>33</v>
      </c>
      <c r="E1203" s="80" t="s">
        <v>678</v>
      </c>
      <c r="F1203" s="80"/>
      <c r="G1203" s="81">
        <v>334746.2</v>
      </c>
      <c r="H1203" s="81">
        <v>334746.2</v>
      </c>
      <c r="I1203" s="233">
        <v>100</v>
      </c>
    </row>
    <row r="1204" spans="1:9" ht="40.5" x14ac:dyDescent="0.25">
      <c r="A1204" s="232" t="s">
        <v>679</v>
      </c>
      <c r="B1204" s="80"/>
      <c r="C1204" s="80" t="s">
        <v>610</v>
      </c>
      <c r="D1204" s="80" t="s">
        <v>33</v>
      </c>
      <c r="E1204" s="80" t="s">
        <v>680</v>
      </c>
      <c r="F1204" s="80"/>
      <c r="G1204" s="81">
        <v>334746.2</v>
      </c>
      <c r="H1204" s="81">
        <v>334746.2</v>
      </c>
      <c r="I1204" s="233">
        <v>100</v>
      </c>
    </row>
    <row r="1205" spans="1:9" ht="27" x14ac:dyDescent="0.25">
      <c r="A1205" s="232" t="s">
        <v>148</v>
      </c>
      <c r="B1205" s="80"/>
      <c r="C1205" s="80" t="s">
        <v>610</v>
      </c>
      <c r="D1205" s="80" t="s">
        <v>33</v>
      </c>
      <c r="E1205" s="80" t="s">
        <v>680</v>
      </c>
      <c r="F1205" s="80" t="s">
        <v>149</v>
      </c>
      <c r="G1205" s="81">
        <v>334746.2</v>
      </c>
      <c r="H1205" s="81">
        <v>334746.2</v>
      </c>
      <c r="I1205" s="233">
        <v>100</v>
      </c>
    </row>
    <row r="1206" spans="1:9" x14ac:dyDescent="0.25">
      <c r="A1206" s="232" t="s">
        <v>150</v>
      </c>
      <c r="B1206" s="80"/>
      <c r="C1206" s="80" t="s">
        <v>610</v>
      </c>
      <c r="D1206" s="80" t="s">
        <v>33</v>
      </c>
      <c r="E1206" s="80" t="s">
        <v>680</v>
      </c>
      <c r="F1206" s="80" t="s">
        <v>151</v>
      </c>
      <c r="G1206" s="81">
        <v>291281.3</v>
      </c>
      <c r="H1206" s="81">
        <v>291281.3</v>
      </c>
      <c r="I1206" s="233">
        <v>100</v>
      </c>
    </row>
    <row r="1207" spans="1:9" x14ac:dyDescent="0.25">
      <c r="A1207" s="232" t="s">
        <v>240</v>
      </c>
      <c r="B1207" s="80"/>
      <c r="C1207" s="80" t="s">
        <v>610</v>
      </c>
      <c r="D1207" s="80" t="s">
        <v>33</v>
      </c>
      <c r="E1207" s="80" t="s">
        <v>680</v>
      </c>
      <c r="F1207" s="80" t="s">
        <v>241</v>
      </c>
      <c r="G1207" s="81">
        <v>43464.9</v>
      </c>
      <c r="H1207" s="81">
        <v>43464.9</v>
      </c>
      <c r="I1207" s="233">
        <v>100</v>
      </c>
    </row>
    <row r="1208" spans="1:9" ht="40.5" x14ac:dyDescent="0.25">
      <c r="A1208" s="232" t="s">
        <v>681</v>
      </c>
      <c r="B1208" s="80"/>
      <c r="C1208" s="80" t="s">
        <v>610</v>
      </c>
      <c r="D1208" s="80" t="s">
        <v>33</v>
      </c>
      <c r="E1208" s="80" t="s">
        <v>682</v>
      </c>
      <c r="F1208" s="80"/>
      <c r="G1208" s="81">
        <v>15550.2</v>
      </c>
      <c r="H1208" s="81">
        <v>14919.1</v>
      </c>
      <c r="I1208" s="233">
        <v>95.9</v>
      </c>
    </row>
    <row r="1209" spans="1:9" ht="40.5" x14ac:dyDescent="0.25">
      <c r="A1209" s="232" t="s">
        <v>683</v>
      </c>
      <c r="B1209" s="80"/>
      <c r="C1209" s="80" t="s">
        <v>610</v>
      </c>
      <c r="D1209" s="80" t="s">
        <v>33</v>
      </c>
      <c r="E1209" s="80" t="s">
        <v>684</v>
      </c>
      <c r="F1209" s="80"/>
      <c r="G1209" s="81">
        <v>15550.2</v>
      </c>
      <c r="H1209" s="81">
        <v>14919.1</v>
      </c>
      <c r="I1209" s="233">
        <v>95.9</v>
      </c>
    </row>
    <row r="1210" spans="1:9" ht="27" x14ac:dyDescent="0.25">
      <c r="A1210" s="232" t="s">
        <v>148</v>
      </c>
      <c r="B1210" s="80"/>
      <c r="C1210" s="80" t="s">
        <v>610</v>
      </c>
      <c r="D1210" s="80" t="s">
        <v>33</v>
      </c>
      <c r="E1210" s="80" t="s">
        <v>684</v>
      </c>
      <c r="F1210" s="80" t="s">
        <v>149</v>
      </c>
      <c r="G1210" s="81">
        <v>15550.2</v>
      </c>
      <c r="H1210" s="81">
        <v>14919.1</v>
      </c>
      <c r="I1210" s="233">
        <v>95.9</v>
      </c>
    </row>
    <row r="1211" spans="1:9" x14ac:dyDescent="0.25">
      <c r="A1211" s="232" t="s">
        <v>150</v>
      </c>
      <c r="B1211" s="80"/>
      <c r="C1211" s="80" t="s">
        <v>610</v>
      </c>
      <c r="D1211" s="80" t="s">
        <v>33</v>
      </c>
      <c r="E1211" s="80" t="s">
        <v>684</v>
      </c>
      <c r="F1211" s="80" t="s">
        <v>151</v>
      </c>
      <c r="G1211" s="81">
        <v>14812.4</v>
      </c>
      <c r="H1211" s="81">
        <v>14426.7</v>
      </c>
      <c r="I1211" s="233">
        <v>97.4</v>
      </c>
    </row>
    <row r="1212" spans="1:9" x14ac:dyDescent="0.25">
      <c r="A1212" s="232" t="s">
        <v>240</v>
      </c>
      <c r="B1212" s="80"/>
      <c r="C1212" s="80" t="s">
        <v>610</v>
      </c>
      <c r="D1212" s="80" t="s">
        <v>33</v>
      </c>
      <c r="E1212" s="80" t="s">
        <v>684</v>
      </c>
      <c r="F1212" s="80" t="s">
        <v>241</v>
      </c>
      <c r="G1212" s="81">
        <v>737.8</v>
      </c>
      <c r="H1212" s="81">
        <v>492.3</v>
      </c>
      <c r="I1212" s="233">
        <v>66.7</v>
      </c>
    </row>
    <row r="1213" spans="1:9" x14ac:dyDescent="0.25">
      <c r="A1213" s="230" t="s">
        <v>699</v>
      </c>
      <c r="B1213" s="78"/>
      <c r="C1213" s="78" t="s">
        <v>610</v>
      </c>
      <c r="D1213" s="78" t="s">
        <v>213</v>
      </c>
      <c r="E1213" s="78"/>
      <c r="F1213" s="78"/>
      <c r="G1213" s="79">
        <v>47555.1</v>
      </c>
      <c r="H1213" s="79">
        <v>47555.1</v>
      </c>
      <c r="I1213" s="231">
        <v>100</v>
      </c>
    </row>
    <row r="1214" spans="1:9" x14ac:dyDescent="0.25">
      <c r="A1214" s="232" t="s">
        <v>54</v>
      </c>
      <c r="B1214" s="80"/>
      <c r="C1214" s="80" t="s">
        <v>610</v>
      </c>
      <c r="D1214" s="80" t="s">
        <v>213</v>
      </c>
      <c r="E1214" s="80" t="s">
        <v>55</v>
      </c>
      <c r="F1214" s="80"/>
      <c r="G1214" s="81">
        <v>47555.1</v>
      </c>
      <c r="H1214" s="81">
        <v>47555.1</v>
      </c>
      <c r="I1214" s="233">
        <v>100</v>
      </c>
    </row>
    <row r="1215" spans="1:9" x14ac:dyDescent="0.25">
      <c r="A1215" s="232" t="s">
        <v>56</v>
      </c>
      <c r="B1215" s="80"/>
      <c r="C1215" s="80" t="s">
        <v>610</v>
      </c>
      <c r="D1215" s="80" t="s">
        <v>213</v>
      </c>
      <c r="E1215" s="80" t="s">
        <v>57</v>
      </c>
      <c r="F1215" s="80"/>
      <c r="G1215" s="81">
        <v>27985.3</v>
      </c>
      <c r="H1215" s="81">
        <v>27985.3</v>
      </c>
      <c r="I1215" s="233">
        <v>100</v>
      </c>
    </row>
    <row r="1216" spans="1:9" ht="27" x14ac:dyDescent="0.25">
      <c r="A1216" s="232" t="s">
        <v>637</v>
      </c>
      <c r="B1216" s="80"/>
      <c r="C1216" s="80" t="s">
        <v>610</v>
      </c>
      <c r="D1216" s="80" t="s">
        <v>213</v>
      </c>
      <c r="E1216" s="80" t="s">
        <v>638</v>
      </c>
      <c r="F1216" s="80"/>
      <c r="G1216" s="81">
        <v>27985.3</v>
      </c>
      <c r="H1216" s="81">
        <v>27985.3</v>
      </c>
      <c r="I1216" s="233">
        <v>100</v>
      </c>
    </row>
    <row r="1217" spans="1:12" ht="40.5" x14ac:dyDescent="0.25">
      <c r="A1217" s="232" t="s">
        <v>639</v>
      </c>
      <c r="B1217" s="80"/>
      <c r="C1217" s="80" t="s">
        <v>610</v>
      </c>
      <c r="D1217" s="80" t="s">
        <v>213</v>
      </c>
      <c r="E1217" s="80" t="s">
        <v>640</v>
      </c>
      <c r="F1217" s="80"/>
      <c r="G1217" s="81">
        <v>27985.3</v>
      </c>
      <c r="H1217" s="81">
        <v>27985.3</v>
      </c>
      <c r="I1217" s="233">
        <v>100</v>
      </c>
    </row>
    <row r="1218" spans="1:12" ht="27" x14ac:dyDescent="0.25">
      <c r="A1218" s="232" t="s">
        <v>40</v>
      </c>
      <c r="B1218" s="80"/>
      <c r="C1218" s="80" t="s">
        <v>610</v>
      </c>
      <c r="D1218" s="80" t="s">
        <v>213</v>
      </c>
      <c r="E1218" s="80" t="s">
        <v>640</v>
      </c>
      <c r="F1218" s="80" t="s">
        <v>41</v>
      </c>
      <c r="G1218" s="81">
        <v>2173.9</v>
      </c>
      <c r="H1218" s="81">
        <v>2173.9</v>
      </c>
      <c r="I1218" s="233">
        <v>100</v>
      </c>
    </row>
    <row r="1219" spans="1:12" ht="27" x14ac:dyDescent="0.25">
      <c r="A1219" s="232" t="s">
        <v>42</v>
      </c>
      <c r="B1219" s="80"/>
      <c r="C1219" s="80" t="s">
        <v>610</v>
      </c>
      <c r="D1219" s="80" t="s">
        <v>213</v>
      </c>
      <c r="E1219" s="80" t="s">
        <v>640</v>
      </c>
      <c r="F1219" s="80" t="s">
        <v>43</v>
      </c>
      <c r="G1219" s="81">
        <v>2173.9</v>
      </c>
      <c r="H1219" s="81">
        <v>2173.9</v>
      </c>
      <c r="I1219" s="233">
        <v>100</v>
      </c>
    </row>
    <row r="1220" spans="1:12" ht="27" x14ac:dyDescent="0.25">
      <c r="A1220" s="232" t="s">
        <v>148</v>
      </c>
      <c r="B1220" s="80"/>
      <c r="C1220" s="80" t="s">
        <v>610</v>
      </c>
      <c r="D1220" s="80" t="s">
        <v>213</v>
      </c>
      <c r="E1220" s="80" t="s">
        <v>640</v>
      </c>
      <c r="F1220" s="80" t="s">
        <v>149</v>
      </c>
      <c r="G1220" s="81">
        <v>25811.4</v>
      </c>
      <c r="H1220" s="81">
        <v>25811.4</v>
      </c>
      <c r="I1220" s="233">
        <v>100</v>
      </c>
    </row>
    <row r="1221" spans="1:12" x14ac:dyDescent="0.25">
      <c r="A1221" s="232" t="s">
        <v>150</v>
      </c>
      <c r="B1221" s="80"/>
      <c r="C1221" s="80" t="s">
        <v>610</v>
      </c>
      <c r="D1221" s="80" t="s">
        <v>213</v>
      </c>
      <c r="E1221" s="80" t="s">
        <v>640</v>
      </c>
      <c r="F1221" s="80" t="s">
        <v>151</v>
      </c>
      <c r="G1221" s="81">
        <v>25811.4</v>
      </c>
      <c r="H1221" s="81">
        <v>25811.4</v>
      </c>
      <c r="I1221" s="233">
        <v>100</v>
      </c>
    </row>
    <row r="1222" spans="1:12" x14ac:dyDescent="0.25">
      <c r="A1222" s="232" t="s">
        <v>700</v>
      </c>
      <c r="B1222" s="80"/>
      <c r="C1222" s="80" t="s">
        <v>610</v>
      </c>
      <c r="D1222" s="80" t="s">
        <v>213</v>
      </c>
      <c r="E1222" s="80" t="s">
        <v>701</v>
      </c>
      <c r="F1222" s="80"/>
      <c r="G1222" s="81">
        <v>19569.8</v>
      </c>
      <c r="H1222" s="81">
        <v>19569.8</v>
      </c>
      <c r="I1222" s="233">
        <v>100</v>
      </c>
    </row>
    <row r="1223" spans="1:12" ht="27" x14ac:dyDescent="0.25">
      <c r="A1223" s="232" t="s">
        <v>20</v>
      </c>
      <c r="B1223" s="80"/>
      <c r="C1223" s="80" t="s">
        <v>610</v>
      </c>
      <c r="D1223" s="80" t="s">
        <v>213</v>
      </c>
      <c r="E1223" s="80" t="s">
        <v>702</v>
      </c>
      <c r="F1223" s="80"/>
      <c r="G1223" s="81">
        <v>19569.8</v>
      </c>
      <c r="H1223" s="81">
        <v>19569.8</v>
      </c>
      <c r="I1223" s="233">
        <v>100</v>
      </c>
    </row>
    <row r="1224" spans="1:12" x14ac:dyDescent="0.25">
      <c r="A1224" s="232" t="s">
        <v>703</v>
      </c>
      <c r="B1224" s="80"/>
      <c r="C1224" s="80" t="s">
        <v>610</v>
      </c>
      <c r="D1224" s="80" t="s">
        <v>213</v>
      </c>
      <c r="E1224" s="80" t="s">
        <v>704</v>
      </c>
      <c r="F1224" s="80"/>
      <c r="G1224" s="81">
        <v>1850</v>
      </c>
      <c r="H1224" s="81">
        <v>1850</v>
      </c>
      <c r="I1224" s="233">
        <v>100</v>
      </c>
    </row>
    <row r="1225" spans="1:12" ht="27" x14ac:dyDescent="0.25">
      <c r="A1225" s="232" t="s">
        <v>148</v>
      </c>
      <c r="B1225" s="80"/>
      <c r="C1225" s="80" t="s">
        <v>610</v>
      </c>
      <c r="D1225" s="80" t="s">
        <v>213</v>
      </c>
      <c r="E1225" s="80" t="s">
        <v>704</v>
      </c>
      <c r="F1225" s="80" t="s">
        <v>149</v>
      </c>
      <c r="G1225" s="81">
        <v>1850</v>
      </c>
      <c r="H1225" s="81">
        <v>1850</v>
      </c>
      <c r="I1225" s="233">
        <v>100</v>
      </c>
    </row>
    <row r="1226" spans="1:12" x14ac:dyDescent="0.25">
      <c r="A1226" s="232" t="s">
        <v>150</v>
      </c>
      <c r="B1226" s="80"/>
      <c r="C1226" s="80" t="s">
        <v>610</v>
      </c>
      <c r="D1226" s="80" t="s">
        <v>213</v>
      </c>
      <c r="E1226" s="80" t="s">
        <v>704</v>
      </c>
      <c r="F1226" s="80" t="s">
        <v>151</v>
      </c>
      <c r="G1226" s="81">
        <v>1850</v>
      </c>
      <c r="H1226" s="81">
        <v>1850</v>
      </c>
      <c r="I1226" s="233">
        <v>100</v>
      </c>
    </row>
    <row r="1227" spans="1:12" x14ac:dyDescent="0.25">
      <c r="A1227" s="232" t="s">
        <v>705</v>
      </c>
      <c r="B1227" s="80"/>
      <c r="C1227" s="80" t="s">
        <v>610</v>
      </c>
      <c r="D1227" s="80" t="s">
        <v>213</v>
      </c>
      <c r="E1227" s="80" t="s">
        <v>706</v>
      </c>
      <c r="F1227" s="80"/>
      <c r="G1227" s="81">
        <v>17719.8</v>
      </c>
      <c r="H1227" s="81">
        <v>17719.8</v>
      </c>
      <c r="I1227" s="233">
        <v>100</v>
      </c>
    </row>
    <row r="1228" spans="1:12" ht="27" x14ac:dyDescent="0.25">
      <c r="A1228" s="232" t="s">
        <v>148</v>
      </c>
      <c r="B1228" s="80"/>
      <c r="C1228" s="80" t="s">
        <v>610</v>
      </c>
      <c r="D1228" s="80" t="s">
        <v>213</v>
      </c>
      <c r="E1228" s="80" t="s">
        <v>706</v>
      </c>
      <c r="F1228" s="80" t="s">
        <v>149</v>
      </c>
      <c r="G1228" s="81">
        <v>17719.8</v>
      </c>
      <c r="H1228" s="81">
        <v>17719.8</v>
      </c>
      <c r="I1228" s="233">
        <v>100</v>
      </c>
    </row>
    <row r="1229" spans="1:12" x14ac:dyDescent="0.25">
      <c r="A1229" s="232" t="s">
        <v>150</v>
      </c>
      <c r="B1229" s="80"/>
      <c r="C1229" s="80" t="s">
        <v>610</v>
      </c>
      <c r="D1229" s="80" t="s">
        <v>213</v>
      </c>
      <c r="E1229" s="80" t="s">
        <v>706</v>
      </c>
      <c r="F1229" s="80" t="s">
        <v>151</v>
      </c>
      <c r="G1229" s="81">
        <v>17719.8</v>
      </c>
      <c r="H1229" s="81">
        <v>17719.8</v>
      </c>
      <c r="I1229" s="233">
        <v>100</v>
      </c>
    </row>
    <row r="1230" spans="1:12" x14ac:dyDescent="0.25">
      <c r="A1230" s="228" t="s">
        <v>756</v>
      </c>
      <c r="B1230" s="75"/>
      <c r="C1230" s="75" t="s">
        <v>401</v>
      </c>
      <c r="D1230" s="75"/>
      <c r="E1230" s="75"/>
      <c r="F1230" s="75"/>
      <c r="G1230" s="77">
        <v>62682</v>
      </c>
      <c r="H1230" s="77">
        <v>57836.3</v>
      </c>
      <c r="I1230" s="229">
        <v>92.3</v>
      </c>
      <c r="K1230" s="74"/>
      <c r="L1230" s="74"/>
    </row>
    <row r="1231" spans="1:12" x14ac:dyDescent="0.25">
      <c r="A1231" s="230" t="s">
        <v>787</v>
      </c>
      <c r="B1231" s="78"/>
      <c r="C1231" s="78" t="s">
        <v>401</v>
      </c>
      <c r="D1231" s="78" t="s">
        <v>45</v>
      </c>
      <c r="E1231" s="78"/>
      <c r="F1231" s="78"/>
      <c r="G1231" s="79">
        <v>62682</v>
      </c>
      <c r="H1231" s="79">
        <v>57836.3</v>
      </c>
      <c r="I1231" s="231">
        <v>92.3</v>
      </c>
    </row>
    <row r="1232" spans="1:12" x14ac:dyDescent="0.25">
      <c r="A1232" s="232" t="s">
        <v>54</v>
      </c>
      <c r="B1232" s="80"/>
      <c r="C1232" s="80" t="s">
        <v>401</v>
      </c>
      <c r="D1232" s="80" t="s">
        <v>45</v>
      </c>
      <c r="E1232" s="80" t="s">
        <v>55</v>
      </c>
      <c r="F1232" s="80"/>
      <c r="G1232" s="81">
        <v>62682</v>
      </c>
      <c r="H1232" s="81">
        <v>57836.3</v>
      </c>
      <c r="I1232" s="233">
        <v>92.3</v>
      </c>
    </row>
    <row r="1233" spans="1:12" x14ac:dyDescent="0.25">
      <c r="A1233" s="232" t="s">
        <v>136</v>
      </c>
      <c r="B1233" s="80"/>
      <c r="C1233" s="80" t="s">
        <v>401</v>
      </c>
      <c r="D1233" s="80" t="s">
        <v>45</v>
      </c>
      <c r="E1233" s="80" t="s">
        <v>137</v>
      </c>
      <c r="F1233" s="80"/>
      <c r="G1233" s="81">
        <v>62682</v>
      </c>
      <c r="H1233" s="81">
        <v>57836.3</v>
      </c>
      <c r="I1233" s="233">
        <v>92.3</v>
      </c>
    </row>
    <row r="1234" spans="1:12" ht="40.5" x14ac:dyDescent="0.25">
      <c r="A1234" s="232" t="s">
        <v>138</v>
      </c>
      <c r="B1234" s="80"/>
      <c r="C1234" s="80" t="s">
        <v>401</v>
      </c>
      <c r="D1234" s="80" t="s">
        <v>45</v>
      </c>
      <c r="E1234" s="80" t="s">
        <v>139</v>
      </c>
      <c r="F1234" s="80"/>
      <c r="G1234" s="81">
        <v>62682</v>
      </c>
      <c r="H1234" s="81">
        <v>57836.3</v>
      </c>
      <c r="I1234" s="233">
        <v>92.3</v>
      </c>
    </row>
    <row r="1235" spans="1:12" ht="54" x14ac:dyDescent="0.25">
      <c r="A1235" s="232" t="s">
        <v>140</v>
      </c>
      <c r="B1235" s="80"/>
      <c r="C1235" s="80" t="s">
        <v>401</v>
      </c>
      <c r="D1235" s="80" t="s">
        <v>45</v>
      </c>
      <c r="E1235" s="80" t="s">
        <v>141</v>
      </c>
      <c r="F1235" s="80"/>
      <c r="G1235" s="81">
        <v>62682</v>
      </c>
      <c r="H1235" s="81">
        <v>57836.3</v>
      </c>
      <c r="I1235" s="233">
        <v>92.3</v>
      </c>
    </row>
    <row r="1236" spans="1:12" ht="27" x14ac:dyDescent="0.25">
      <c r="A1236" s="232" t="s">
        <v>40</v>
      </c>
      <c r="B1236" s="80"/>
      <c r="C1236" s="80" t="s">
        <v>401</v>
      </c>
      <c r="D1236" s="80" t="s">
        <v>45</v>
      </c>
      <c r="E1236" s="80" t="s">
        <v>141</v>
      </c>
      <c r="F1236" s="80" t="s">
        <v>41</v>
      </c>
      <c r="G1236" s="81">
        <v>682</v>
      </c>
      <c r="H1236" s="81">
        <v>607.20000000000005</v>
      </c>
      <c r="I1236" s="233">
        <v>89</v>
      </c>
    </row>
    <row r="1237" spans="1:12" ht="27" x14ac:dyDescent="0.25">
      <c r="A1237" s="232" t="s">
        <v>42</v>
      </c>
      <c r="B1237" s="80"/>
      <c r="C1237" s="80" t="s">
        <v>401</v>
      </c>
      <c r="D1237" s="80" t="s">
        <v>45</v>
      </c>
      <c r="E1237" s="80" t="s">
        <v>141</v>
      </c>
      <c r="F1237" s="80" t="s">
        <v>43</v>
      </c>
      <c r="G1237" s="81">
        <v>682</v>
      </c>
      <c r="H1237" s="81">
        <v>607.20000000000005</v>
      </c>
      <c r="I1237" s="233">
        <v>89</v>
      </c>
    </row>
    <row r="1238" spans="1:12" x14ac:dyDescent="0.25">
      <c r="A1238" s="232" t="s">
        <v>114</v>
      </c>
      <c r="B1238" s="80"/>
      <c r="C1238" s="80" t="s">
        <v>401</v>
      </c>
      <c r="D1238" s="80" t="s">
        <v>45</v>
      </c>
      <c r="E1238" s="80" t="s">
        <v>141</v>
      </c>
      <c r="F1238" s="80" t="s">
        <v>115</v>
      </c>
      <c r="G1238" s="81">
        <v>62000</v>
      </c>
      <c r="H1238" s="81">
        <v>57229.1</v>
      </c>
      <c r="I1238" s="233">
        <v>92.3</v>
      </c>
    </row>
    <row r="1239" spans="1:12" x14ac:dyDescent="0.25">
      <c r="A1239" s="232" t="s">
        <v>771</v>
      </c>
      <c r="B1239" s="80"/>
      <c r="C1239" s="80" t="s">
        <v>401</v>
      </c>
      <c r="D1239" s="80" t="s">
        <v>45</v>
      </c>
      <c r="E1239" s="80" t="s">
        <v>141</v>
      </c>
      <c r="F1239" s="80" t="s">
        <v>772</v>
      </c>
      <c r="G1239" s="81">
        <v>62000</v>
      </c>
      <c r="H1239" s="81">
        <v>57229.1</v>
      </c>
      <c r="I1239" s="233">
        <v>92.3</v>
      </c>
    </row>
    <row r="1240" spans="1:12" ht="27" x14ac:dyDescent="0.25">
      <c r="A1240" s="226" t="s">
        <v>980</v>
      </c>
      <c r="B1240" s="72">
        <v>921</v>
      </c>
      <c r="C1240" s="72"/>
      <c r="D1240" s="72"/>
      <c r="E1240" s="72"/>
      <c r="F1240" s="72"/>
      <c r="G1240" s="73">
        <v>505157.4</v>
      </c>
      <c r="H1240" s="73">
        <v>505157.4</v>
      </c>
      <c r="I1240" s="227">
        <v>100</v>
      </c>
      <c r="K1240" s="87"/>
      <c r="L1240" s="87"/>
    </row>
    <row r="1241" spans="1:12" x14ac:dyDescent="0.25">
      <c r="A1241" s="228" t="s">
        <v>12</v>
      </c>
      <c r="B1241" s="75"/>
      <c r="C1241" s="75" t="s">
        <v>13</v>
      </c>
      <c r="D1241" s="75"/>
      <c r="E1241" s="75"/>
      <c r="F1241" s="75"/>
      <c r="G1241" s="77">
        <v>682</v>
      </c>
      <c r="H1241" s="77">
        <v>682</v>
      </c>
      <c r="I1241" s="229">
        <v>100</v>
      </c>
    </row>
    <row r="1242" spans="1:12" ht="54" x14ac:dyDescent="0.25">
      <c r="A1242" s="230" t="s">
        <v>44</v>
      </c>
      <c r="B1242" s="78"/>
      <c r="C1242" s="78" t="s">
        <v>13</v>
      </c>
      <c r="D1242" s="78" t="s">
        <v>45</v>
      </c>
      <c r="E1242" s="78"/>
      <c r="F1242" s="78"/>
      <c r="G1242" s="79">
        <v>682</v>
      </c>
      <c r="H1242" s="79">
        <v>682</v>
      </c>
      <c r="I1242" s="231">
        <v>100</v>
      </c>
    </row>
    <row r="1243" spans="1:12" ht="27" x14ac:dyDescent="0.25">
      <c r="A1243" s="232" t="s">
        <v>16</v>
      </c>
      <c r="B1243" s="80"/>
      <c r="C1243" s="80" t="s">
        <v>13</v>
      </c>
      <c r="D1243" s="80" t="s">
        <v>45</v>
      </c>
      <c r="E1243" s="80" t="s">
        <v>17</v>
      </c>
      <c r="F1243" s="80"/>
      <c r="G1243" s="81">
        <v>682</v>
      </c>
      <c r="H1243" s="81">
        <v>682</v>
      </c>
      <c r="I1243" s="233">
        <v>100</v>
      </c>
    </row>
    <row r="1244" spans="1:12" x14ac:dyDescent="0.25">
      <c r="A1244" s="232" t="s">
        <v>18</v>
      </c>
      <c r="B1244" s="80"/>
      <c r="C1244" s="80" t="s">
        <v>13</v>
      </c>
      <c r="D1244" s="80" t="s">
        <v>45</v>
      </c>
      <c r="E1244" s="80" t="s">
        <v>19</v>
      </c>
      <c r="F1244" s="80"/>
      <c r="G1244" s="81">
        <v>682</v>
      </c>
      <c r="H1244" s="81">
        <v>682</v>
      </c>
      <c r="I1244" s="233">
        <v>100</v>
      </c>
    </row>
    <row r="1245" spans="1:12" ht="27" x14ac:dyDescent="0.25">
      <c r="A1245" s="232" t="s">
        <v>20</v>
      </c>
      <c r="B1245" s="80"/>
      <c r="C1245" s="80" t="s">
        <v>13</v>
      </c>
      <c r="D1245" s="80" t="s">
        <v>45</v>
      </c>
      <c r="E1245" s="80" t="s">
        <v>21</v>
      </c>
      <c r="F1245" s="80"/>
      <c r="G1245" s="81">
        <v>682</v>
      </c>
      <c r="H1245" s="81">
        <v>682</v>
      </c>
      <c r="I1245" s="233">
        <v>100</v>
      </c>
    </row>
    <row r="1246" spans="1:12" x14ac:dyDescent="0.25">
      <c r="A1246" s="232" t="s">
        <v>98</v>
      </c>
      <c r="B1246" s="80"/>
      <c r="C1246" s="80" t="s">
        <v>13</v>
      </c>
      <c r="D1246" s="80" t="s">
        <v>45</v>
      </c>
      <c r="E1246" s="80" t="s">
        <v>99</v>
      </c>
      <c r="F1246" s="80"/>
      <c r="G1246" s="81">
        <v>682</v>
      </c>
      <c r="H1246" s="81">
        <v>682</v>
      </c>
      <c r="I1246" s="233">
        <v>100</v>
      </c>
    </row>
    <row r="1247" spans="1:12" ht="27" x14ac:dyDescent="0.25">
      <c r="A1247" s="232" t="s">
        <v>40</v>
      </c>
      <c r="B1247" s="80"/>
      <c r="C1247" s="80" t="s">
        <v>13</v>
      </c>
      <c r="D1247" s="80" t="s">
        <v>45</v>
      </c>
      <c r="E1247" s="80" t="s">
        <v>99</v>
      </c>
      <c r="F1247" s="80" t="s">
        <v>41</v>
      </c>
      <c r="G1247" s="81">
        <v>682</v>
      </c>
      <c r="H1247" s="81">
        <v>682</v>
      </c>
      <c r="I1247" s="233">
        <v>100</v>
      </c>
    </row>
    <row r="1248" spans="1:12" ht="27" x14ac:dyDescent="0.25">
      <c r="A1248" s="232" t="s">
        <v>42</v>
      </c>
      <c r="B1248" s="80"/>
      <c r="C1248" s="80" t="s">
        <v>13</v>
      </c>
      <c r="D1248" s="80" t="s">
        <v>45</v>
      </c>
      <c r="E1248" s="80" t="s">
        <v>99</v>
      </c>
      <c r="F1248" s="80" t="s">
        <v>43</v>
      </c>
      <c r="G1248" s="81">
        <v>682</v>
      </c>
      <c r="H1248" s="81">
        <v>682</v>
      </c>
      <c r="I1248" s="233">
        <v>100</v>
      </c>
    </row>
    <row r="1249" spans="1:9" x14ac:dyDescent="0.25">
      <c r="A1249" s="228" t="s">
        <v>717</v>
      </c>
      <c r="B1249" s="75"/>
      <c r="C1249" s="75" t="s">
        <v>319</v>
      </c>
      <c r="D1249" s="75"/>
      <c r="E1249" s="75"/>
      <c r="F1249" s="75"/>
      <c r="G1249" s="77">
        <v>504475.4</v>
      </c>
      <c r="H1249" s="77">
        <v>504475.4</v>
      </c>
      <c r="I1249" s="229">
        <v>100</v>
      </c>
    </row>
    <row r="1250" spans="1:9" x14ac:dyDescent="0.25">
      <c r="A1250" s="230" t="s">
        <v>718</v>
      </c>
      <c r="B1250" s="78"/>
      <c r="C1250" s="78" t="s">
        <v>319</v>
      </c>
      <c r="D1250" s="78" t="s">
        <v>13</v>
      </c>
      <c r="E1250" s="78"/>
      <c r="F1250" s="78"/>
      <c r="G1250" s="79">
        <v>504475.4</v>
      </c>
      <c r="H1250" s="79">
        <v>504475.4</v>
      </c>
      <c r="I1250" s="231">
        <v>100</v>
      </c>
    </row>
    <row r="1251" spans="1:9" x14ac:dyDescent="0.25">
      <c r="A1251" s="232" t="s">
        <v>46</v>
      </c>
      <c r="B1251" s="80"/>
      <c r="C1251" s="80" t="s">
        <v>319</v>
      </c>
      <c r="D1251" s="80" t="s">
        <v>13</v>
      </c>
      <c r="E1251" s="80" t="s">
        <v>47</v>
      </c>
      <c r="F1251" s="80"/>
      <c r="G1251" s="81">
        <v>504123.1</v>
      </c>
      <c r="H1251" s="81">
        <v>504123.1</v>
      </c>
      <c r="I1251" s="233">
        <v>100</v>
      </c>
    </row>
    <row r="1252" spans="1:9" ht="27" x14ac:dyDescent="0.25">
      <c r="A1252" s="232" t="s">
        <v>719</v>
      </c>
      <c r="B1252" s="80"/>
      <c r="C1252" s="80" t="s">
        <v>319</v>
      </c>
      <c r="D1252" s="80" t="s">
        <v>13</v>
      </c>
      <c r="E1252" s="80" t="s">
        <v>720</v>
      </c>
      <c r="F1252" s="80"/>
      <c r="G1252" s="83">
        <v>26833.4</v>
      </c>
      <c r="H1252" s="81">
        <v>26833.4</v>
      </c>
      <c r="I1252" s="233">
        <v>100</v>
      </c>
    </row>
    <row r="1253" spans="1:9" ht="27" x14ac:dyDescent="0.25">
      <c r="A1253" s="232" t="s">
        <v>721</v>
      </c>
      <c r="B1253" s="80"/>
      <c r="C1253" s="80" t="s">
        <v>319</v>
      </c>
      <c r="D1253" s="80" t="s">
        <v>13</v>
      </c>
      <c r="E1253" s="80" t="s">
        <v>722</v>
      </c>
      <c r="F1253" s="80"/>
      <c r="G1253" s="81">
        <v>26833.4</v>
      </c>
      <c r="H1253" s="81">
        <v>26833.4</v>
      </c>
      <c r="I1253" s="233">
        <v>100</v>
      </c>
    </row>
    <row r="1254" spans="1:9" ht="27" x14ac:dyDescent="0.25">
      <c r="A1254" s="232" t="s">
        <v>723</v>
      </c>
      <c r="B1254" s="80"/>
      <c r="C1254" s="80" t="s">
        <v>319</v>
      </c>
      <c r="D1254" s="80" t="s">
        <v>13</v>
      </c>
      <c r="E1254" s="80" t="s">
        <v>724</v>
      </c>
      <c r="F1254" s="80"/>
      <c r="G1254" s="81">
        <v>26833.4</v>
      </c>
      <c r="H1254" s="81">
        <v>26833.4</v>
      </c>
      <c r="I1254" s="233">
        <v>100</v>
      </c>
    </row>
    <row r="1255" spans="1:9" ht="27" x14ac:dyDescent="0.25">
      <c r="A1255" s="232" t="s">
        <v>148</v>
      </c>
      <c r="B1255" s="80"/>
      <c r="C1255" s="80" t="s">
        <v>319</v>
      </c>
      <c r="D1255" s="80" t="s">
        <v>13</v>
      </c>
      <c r="E1255" s="80" t="s">
        <v>724</v>
      </c>
      <c r="F1255" s="80" t="s">
        <v>149</v>
      </c>
      <c r="G1255" s="81">
        <v>26833.4</v>
      </c>
      <c r="H1255" s="81">
        <v>26833.4</v>
      </c>
      <c r="I1255" s="233">
        <v>100</v>
      </c>
    </row>
    <row r="1256" spans="1:9" x14ac:dyDescent="0.25">
      <c r="A1256" s="232" t="s">
        <v>150</v>
      </c>
      <c r="B1256" s="80"/>
      <c r="C1256" s="80" t="s">
        <v>319</v>
      </c>
      <c r="D1256" s="80" t="s">
        <v>13</v>
      </c>
      <c r="E1256" s="80" t="s">
        <v>724</v>
      </c>
      <c r="F1256" s="80" t="s">
        <v>151</v>
      </c>
      <c r="G1256" s="81">
        <v>26833.4</v>
      </c>
      <c r="H1256" s="81">
        <v>26833.4</v>
      </c>
      <c r="I1256" s="233">
        <v>100</v>
      </c>
    </row>
    <row r="1257" spans="1:9" x14ac:dyDescent="0.25">
      <c r="A1257" s="232" t="s">
        <v>725</v>
      </c>
      <c r="B1257" s="80"/>
      <c r="C1257" s="80" t="s">
        <v>319</v>
      </c>
      <c r="D1257" s="80" t="s">
        <v>13</v>
      </c>
      <c r="E1257" s="80" t="s">
        <v>726</v>
      </c>
      <c r="F1257" s="80"/>
      <c r="G1257" s="83">
        <v>88753</v>
      </c>
      <c r="H1257" s="81">
        <v>88753</v>
      </c>
      <c r="I1257" s="233">
        <v>100</v>
      </c>
    </row>
    <row r="1258" spans="1:9" ht="40.5" x14ac:dyDescent="0.25">
      <c r="A1258" s="232" t="s">
        <v>727</v>
      </c>
      <c r="B1258" s="80"/>
      <c r="C1258" s="80" t="s">
        <v>319</v>
      </c>
      <c r="D1258" s="80" t="s">
        <v>13</v>
      </c>
      <c r="E1258" s="80" t="s">
        <v>728</v>
      </c>
      <c r="F1258" s="80"/>
      <c r="G1258" s="81">
        <v>88753</v>
      </c>
      <c r="H1258" s="81">
        <v>88753</v>
      </c>
      <c r="I1258" s="233">
        <v>100</v>
      </c>
    </row>
    <row r="1259" spans="1:9" ht="40.5" x14ac:dyDescent="0.25">
      <c r="A1259" s="232" t="s">
        <v>729</v>
      </c>
      <c r="B1259" s="80"/>
      <c r="C1259" s="80" t="s">
        <v>319</v>
      </c>
      <c r="D1259" s="80" t="s">
        <v>13</v>
      </c>
      <c r="E1259" s="80" t="s">
        <v>730</v>
      </c>
      <c r="F1259" s="80"/>
      <c r="G1259" s="81">
        <v>1525.1</v>
      </c>
      <c r="H1259" s="81">
        <v>1525.1</v>
      </c>
      <c r="I1259" s="233">
        <v>100</v>
      </c>
    </row>
    <row r="1260" spans="1:9" ht="27" x14ac:dyDescent="0.25">
      <c r="A1260" s="232" t="s">
        <v>148</v>
      </c>
      <c r="B1260" s="80"/>
      <c r="C1260" s="80" t="s">
        <v>319</v>
      </c>
      <c r="D1260" s="80" t="s">
        <v>13</v>
      </c>
      <c r="E1260" s="80" t="s">
        <v>730</v>
      </c>
      <c r="F1260" s="80" t="s">
        <v>149</v>
      </c>
      <c r="G1260" s="81">
        <v>1525.1</v>
      </c>
      <c r="H1260" s="81">
        <v>1525.1</v>
      </c>
      <c r="I1260" s="233">
        <v>100</v>
      </c>
    </row>
    <row r="1261" spans="1:9" x14ac:dyDescent="0.25">
      <c r="A1261" s="232" t="s">
        <v>240</v>
      </c>
      <c r="B1261" s="80"/>
      <c r="C1261" s="80" t="s">
        <v>319</v>
      </c>
      <c r="D1261" s="80" t="s">
        <v>13</v>
      </c>
      <c r="E1261" s="80" t="s">
        <v>730</v>
      </c>
      <c r="F1261" s="80" t="s">
        <v>241</v>
      </c>
      <c r="G1261" s="81">
        <v>1525.1</v>
      </c>
      <c r="H1261" s="81">
        <v>1525.1</v>
      </c>
      <c r="I1261" s="233">
        <v>100</v>
      </c>
    </row>
    <row r="1262" spans="1:9" ht="27" x14ac:dyDescent="0.25">
      <c r="A1262" s="232" t="s">
        <v>731</v>
      </c>
      <c r="B1262" s="80"/>
      <c r="C1262" s="80" t="s">
        <v>319</v>
      </c>
      <c r="D1262" s="80" t="s">
        <v>13</v>
      </c>
      <c r="E1262" s="80" t="s">
        <v>732</v>
      </c>
      <c r="F1262" s="80"/>
      <c r="G1262" s="81">
        <v>87227.8</v>
      </c>
      <c r="H1262" s="81">
        <v>87227.8</v>
      </c>
      <c r="I1262" s="233">
        <v>100</v>
      </c>
    </row>
    <row r="1263" spans="1:9" ht="27" x14ac:dyDescent="0.25">
      <c r="A1263" s="232" t="s">
        <v>148</v>
      </c>
      <c r="B1263" s="80"/>
      <c r="C1263" s="80" t="s">
        <v>319</v>
      </c>
      <c r="D1263" s="80" t="s">
        <v>13</v>
      </c>
      <c r="E1263" s="80" t="s">
        <v>732</v>
      </c>
      <c r="F1263" s="80" t="s">
        <v>149</v>
      </c>
      <c r="G1263" s="81">
        <v>87227.8</v>
      </c>
      <c r="H1263" s="81">
        <v>87227.8</v>
      </c>
      <c r="I1263" s="233">
        <v>100</v>
      </c>
    </row>
    <row r="1264" spans="1:9" x14ac:dyDescent="0.25">
      <c r="A1264" s="232" t="s">
        <v>150</v>
      </c>
      <c r="B1264" s="80"/>
      <c r="C1264" s="80" t="s">
        <v>319</v>
      </c>
      <c r="D1264" s="80" t="s">
        <v>13</v>
      </c>
      <c r="E1264" s="80" t="s">
        <v>732</v>
      </c>
      <c r="F1264" s="80" t="s">
        <v>151</v>
      </c>
      <c r="G1264" s="81">
        <v>1174.4000000000001</v>
      </c>
      <c r="H1264" s="81">
        <v>1174.4000000000001</v>
      </c>
      <c r="I1264" s="233">
        <v>100</v>
      </c>
    </row>
    <row r="1265" spans="1:9" x14ac:dyDescent="0.25">
      <c r="A1265" s="232" t="s">
        <v>240</v>
      </c>
      <c r="B1265" s="80"/>
      <c r="C1265" s="80" t="s">
        <v>319</v>
      </c>
      <c r="D1265" s="80" t="s">
        <v>13</v>
      </c>
      <c r="E1265" s="80" t="s">
        <v>732</v>
      </c>
      <c r="F1265" s="80" t="s">
        <v>241</v>
      </c>
      <c r="G1265" s="81">
        <v>86053.4</v>
      </c>
      <c r="H1265" s="81">
        <v>86053.4</v>
      </c>
      <c r="I1265" s="233">
        <v>100</v>
      </c>
    </row>
    <row r="1266" spans="1:9" ht="40.5" x14ac:dyDescent="0.25">
      <c r="A1266" s="232" t="s">
        <v>276</v>
      </c>
      <c r="B1266" s="80"/>
      <c r="C1266" s="80" t="s">
        <v>319</v>
      </c>
      <c r="D1266" s="80" t="s">
        <v>13</v>
      </c>
      <c r="E1266" s="80" t="s">
        <v>277</v>
      </c>
      <c r="F1266" s="80"/>
      <c r="G1266" s="83">
        <v>387560.2</v>
      </c>
      <c r="H1266" s="81">
        <v>387560.2</v>
      </c>
      <c r="I1266" s="233">
        <v>100</v>
      </c>
    </row>
    <row r="1267" spans="1:9" ht="27" x14ac:dyDescent="0.25">
      <c r="A1267" s="232" t="s">
        <v>278</v>
      </c>
      <c r="B1267" s="80"/>
      <c r="C1267" s="80" t="s">
        <v>319</v>
      </c>
      <c r="D1267" s="80" t="s">
        <v>13</v>
      </c>
      <c r="E1267" s="80" t="s">
        <v>279</v>
      </c>
      <c r="F1267" s="80"/>
      <c r="G1267" s="81">
        <v>122559.8</v>
      </c>
      <c r="H1267" s="81">
        <v>122559.8</v>
      </c>
      <c r="I1267" s="233">
        <v>100</v>
      </c>
    </row>
    <row r="1268" spans="1:9" x14ac:dyDescent="0.25">
      <c r="A1268" s="232" t="s">
        <v>280</v>
      </c>
      <c r="B1268" s="80"/>
      <c r="C1268" s="80" t="s">
        <v>319</v>
      </c>
      <c r="D1268" s="80" t="s">
        <v>13</v>
      </c>
      <c r="E1268" s="80" t="s">
        <v>281</v>
      </c>
      <c r="F1268" s="80"/>
      <c r="G1268" s="81">
        <v>7106.8</v>
      </c>
      <c r="H1268" s="81">
        <v>7106.8</v>
      </c>
      <c r="I1268" s="233">
        <v>100</v>
      </c>
    </row>
    <row r="1269" spans="1:9" ht="27" x14ac:dyDescent="0.25">
      <c r="A1269" s="232" t="s">
        <v>148</v>
      </c>
      <c r="B1269" s="80"/>
      <c r="C1269" s="80" t="s">
        <v>319</v>
      </c>
      <c r="D1269" s="80" t="s">
        <v>13</v>
      </c>
      <c r="E1269" s="80" t="s">
        <v>281</v>
      </c>
      <c r="F1269" s="80" t="s">
        <v>149</v>
      </c>
      <c r="G1269" s="81">
        <v>7106.8</v>
      </c>
      <c r="H1269" s="81">
        <v>7106.8</v>
      </c>
      <c r="I1269" s="233">
        <v>100</v>
      </c>
    </row>
    <row r="1270" spans="1:9" x14ac:dyDescent="0.25">
      <c r="A1270" s="232" t="s">
        <v>150</v>
      </c>
      <c r="B1270" s="80"/>
      <c r="C1270" s="80" t="s">
        <v>319</v>
      </c>
      <c r="D1270" s="80" t="s">
        <v>13</v>
      </c>
      <c r="E1270" s="80" t="s">
        <v>281</v>
      </c>
      <c r="F1270" s="80" t="s">
        <v>151</v>
      </c>
      <c r="G1270" s="81">
        <v>5357.2</v>
      </c>
      <c r="H1270" s="81">
        <v>5357.2</v>
      </c>
      <c r="I1270" s="233">
        <v>100</v>
      </c>
    </row>
    <row r="1271" spans="1:9" x14ac:dyDescent="0.25">
      <c r="A1271" s="232" t="s">
        <v>240</v>
      </c>
      <c r="B1271" s="80"/>
      <c r="C1271" s="80" t="s">
        <v>319</v>
      </c>
      <c r="D1271" s="80" t="s">
        <v>13</v>
      </c>
      <c r="E1271" s="80" t="s">
        <v>281</v>
      </c>
      <c r="F1271" s="80" t="s">
        <v>241</v>
      </c>
      <c r="G1271" s="81">
        <v>1749.6</v>
      </c>
      <c r="H1271" s="81">
        <v>1749.6</v>
      </c>
      <c r="I1271" s="233">
        <v>100</v>
      </c>
    </row>
    <row r="1272" spans="1:9" ht="40.5" x14ac:dyDescent="0.25">
      <c r="A1272" s="232" t="s">
        <v>733</v>
      </c>
      <c r="B1272" s="80"/>
      <c r="C1272" s="80" t="s">
        <v>319</v>
      </c>
      <c r="D1272" s="80" t="s">
        <v>13</v>
      </c>
      <c r="E1272" s="80" t="s">
        <v>734</v>
      </c>
      <c r="F1272" s="80"/>
      <c r="G1272" s="81">
        <v>109258.4</v>
      </c>
      <c r="H1272" s="81">
        <v>109258.4</v>
      </c>
      <c r="I1272" s="233">
        <v>100</v>
      </c>
    </row>
    <row r="1273" spans="1:9" ht="27" x14ac:dyDescent="0.25">
      <c r="A1273" s="232" t="s">
        <v>148</v>
      </c>
      <c r="B1273" s="80"/>
      <c r="C1273" s="80" t="s">
        <v>319</v>
      </c>
      <c r="D1273" s="80" t="s">
        <v>13</v>
      </c>
      <c r="E1273" s="80" t="s">
        <v>734</v>
      </c>
      <c r="F1273" s="80" t="s">
        <v>149</v>
      </c>
      <c r="G1273" s="81">
        <v>109258.4</v>
      </c>
      <c r="H1273" s="81">
        <v>109258.4</v>
      </c>
      <c r="I1273" s="233">
        <v>100</v>
      </c>
    </row>
    <row r="1274" spans="1:9" x14ac:dyDescent="0.25">
      <c r="A1274" s="232" t="s">
        <v>150</v>
      </c>
      <c r="B1274" s="80"/>
      <c r="C1274" s="80" t="s">
        <v>319</v>
      </c>
      <c r="D1274" s="80" t="s">
        <v>13</v>
      </c>
      <c r="E1274" s="80" t="s">
        <v>734</v>
      </c>
      <c r="F1274" s="80" t="s">
        <v>151</v>
      </c>
      <c r="G1274" s="81">
        <v>109258.4</v>
      </c>
      <c r="H1274" s="81">
        <v>109258.4</v>
      </c>
      <c r="I1274" s="233">
        <v>100</v>
      </c>
    </row>
    <row r="1275" spans="1:9" ht="54" x14ac:dyDescent="0.25">
      <c r="A1275" s="232" t="s">
        <v>735</v>
      </c>
      <c r="B1275" s="80"/>
      <c r="C1275" s="80" t="s">
        <v>319</v>
      </c>
      <c r="D1275" s="80" t="s">
        <v>13</v>
      </c>
      <c r="E1275" s="80" t="s">
        <v>736</v>
      </c>
      <c r="F1275" s="80"/>
      <c r="G1275" s="81">
        <v>6194.6</v>
      </c>
      <c r="H1275" s="81">
        <v>6194.6</v>
      </c>
      <c r="I1275" s="233">
        <v>100</v>
      </c>
    </row>
    <row r="1276" spans="1:9" ht="27" x14ac:dyDescent="0.25">
      <c r="A1276" s="232" t="s">
        <v>148</v>
      </c>
      <c r="B1276" s="80"/>
      <c r="C1276" s="80" t="s">
        <v>319</v>
      </c>
      <c r="D1276" s="80" t="s">
        <v>13</v>
      </c>
      <c r="E1276" s="80" t="s">
        <v>736</v>
      </c>
      <c r="F1276" s="80" t="s">
        <v>149</v>
      </c>
      <c r="G1276" s="81">
        <v>6194.6</v>
      </c>
      <c r="H1276" s="81">
        <v>6194.6</v>
      </c>
      <c r="I1276" s="233">
        <v>100</v>
      </c>
    </row>
    <row r="1277" spans="1:9" x14ac:dyDescent="0.25">
      <c r="A1277" s="232" t="s">
        <v>150</v>
      </c>
      <c r="B1277" s="80"/>
      <c r="C1277" s="80" t="s">
        <v>319</v>
      </c>
      <c r="D1277" s="80" t="s">
        <v>13</v>
      </c>
      <c r="E1277" s="80" t="s">
        <v>736</v>
      </c>
      <c r="F1277" s="80" t="s">
        <v>151</v>
      </c>
      <c r="G1277" s="81">
        <v>6194.6</v>
      </c>
      <c r="H1277" s="81">
        <v>6194.6</v>
      </c>
      <c r="I1277" s="233">
        <v>100</v>
      </c>
    </row>
    <row r="1278" spans="1:9" ht="27" x14ac:dyDescent="0.25">
      <c r="A1278" s="232" t="s">
        <v>737</v>
      </c>
      <c r="B1278" s="80"/>
      <c r="C1278" s="80" t="s">
        <v>319</v>
      </c>
      <c r="D1278" s="80" t="s">
        <v>13</v>
      </c>
      <c r="E1278" s="80" t="s">
        <v>738</v>
      </c>
      <c r="F1278" s="80"/>
      <c r="G1278" s="81">
        <v>290</v>
      </c>
      <c r="H1278" s="81">
        <v>290</v>
      </c>
      <c r="I1278" s="233">
        <v>100</v>
      </c>
    </row>
    <row r="1279" spans="1:9" x14ac:dyDescent="0.25">
      <c r="A1279" s="232" t="s">
        <v>739</v>
      </c>
      <c r="B1279" s="80"/>
      <c r="C1279" s="80" t="s">
        <v>319</v>
      </c>
      <c r="D1279" s="80" t="s">
        <v>13</v>
      </c>
      <c r="E1279" s="80" t="s">
        <v>740</v>
      </c>
      <c r="F1279" s="80"/>
      <c r="G1279" s="81">
        <v>290</v>
      </c>
      <c r="H1279" s="81">
        <v>290</v>
      </c>
      <c r="I1279" s="233">
        <v>100</v>
      </c>
    </row>
    <row r="1280" spans="1:9" ht="27" x14ac:dyDescent="0.25">
      <c r="A1280" s="232" t="s">
        <v>40</v>
      </c>
      <c r="B1280" s="80"/>
      <c r="C1280" s="80" t="s">
        <v>319</v>
      </c>
      <c r="D1280" s="80" t="s">
        <v>13</v>
      </c>
      <c r="E1280" s="80" t="s">
        <v>740</v>
      </c>
      <c r="F1280" s="80" t="s">
        <v>41</v>
      </c>
      <c r="G1280" s="81">
        <v>25</v>
      </c>
      <c r="H1280" s="81">
        <v>25</v>
      </c>
      <c r="I1280" s="233">
        <v>100</v>
      </c>
    </row>
    <row r="1281" spans="1:9" ht="27" x14ac:dyDescent="0.25">
      <c r="A1281" s="232" t="s">
        <v>42</v>
      </c>
      <c r="B1281" s="80"/>
      <c r="C1281" s="80" t="s">
        <v>319</v>
      </c>
      <c r="D1281" s="80" t="s">
        <v>13</v>
      </c>
      <c r="E1281" s="80" t="s">
        <v>740</v>
      </c>
      <c r="F1281" s="80" t="s">
        <v>43</v>
      </c>
      <c r="G1281" s="81">
        <v>25</v>
      </c>
      <c r="H1281" s="81">
        <v>25</v>
      </c>
      <c r="I1281" s="233">
        <v>100</v>
      </c>
    </row>
    <row r="1282" spans="1:9" x14ac:dyDescent="0.25">
      <c r="A1282" s="232" t="s">
        <v>114</v>
      </c>
      <c r="B1282" s="80"/>
      <c r="C1282" s="80" t="s">
        <v>319</v>
      </c>
      <c r="D1282" s="80" t="s">
        <v>13</v>
      </c>
      <c r="E1282" s="80" t="s">
        <v>740</v>
      </c>
      <c r="F1282" s="80" t="s">
        <v>115</v>
      </c>
      <c r="G1282" s="81">
        <v>265</v>
      </c>
      <c r="H1282" s="81">
        <v>265</v>
      </c>
      <c r="I1282" s="233">
        <v>100</v>
      </c>
    </row>
    <row r="1283" spans="1:9" x14ac:dyDescent="0.25">
      <c r="A1283" s="232" t="s">
        <v>282</v>
      </c>
      <c r="B1283" s="80"/>
      <c r="C1283" s="80" t="s">
        <v>319</v>
      </c>
      <c r="D1283" s="80" t="s">
        <v>13</v>
      </c>
      <c r="E1283" s="80" t="s">
        <v>740</v>
      </c>
      <c r="F1283" s="80" t="s">
        <v>283</v>
      </c>
      <c r="G1283" s="81">
        <v>265</v>
      </c>
      <c r="H1283" s="81">
        <v>265</v>
      </c>
      <c r="I1283" s="233">
        <v>100</v>
      </c>
    </row>
    <row r="1284" spans="1:9" ht="27" x14ac:dyDescent="0.25">
      <c r="A1284" s="232" t="s">
        <v>741</v>
      </c>
      <c r="B1284" s="80"/>
      <c r="C1284" s="80" t="s">
        <v>319</v>
      </c>
      <c r="D1284" s="80" t="s">
        <v>13</v>
      </c>
      <c r="E1284" s="80" t="s">
        <v>742</v>
      </c>
      <c r="F1284" s="80"/>
      <c r="G1284" s="81">
        <v>264710.40000000002</v>
      </c>
      <c r="H1284" s="81">
        <v>264710.40000000002</v>
      </c>
      <c r="I1284" s="233">
        <v>100</v>
      </c>
    </row>
    <row r="1285" spans="1:9" ht="40.5" x14ac:dyDescent="0.25">
      <c r="A1285" s="232" t="s">
        <v>743</v>
      </c>
      <c r="B1285" s="80"/>
      <c r="C1285" s="80" t="s">
        <v>319</v>
      </c>
      <c r="D1285" s="80" t="s">
        <v>13</v>
      </c>
      <c r="E1285" s="80" t="s">
        <v>744</v>
      </c>
      <c r="F1285" s="80"/>
      <c r="G1285" s="81">
        <v>264710.40000000002</v>
      </c>
      <c r="H1285" s="81">
        <v>264710.40000000002</v>
      </c>
      <c r="I1285" s="233">
        <v>100</v>
      </c>
    </row>
    <row r="1286" spans="1:9" ht="27" x14ac:dyDescent="0.25">
      <c r="A1286" s="232" t="s">
        <v>148</v>
      </c>
      <c r="B1286" s="80"/>
      <c r="C1286" s="80" t="s">
        <v>319</v>
      </c>
      <c r="D1286" s="80" t="s">
        <v>13</v>
      </c>
      <c r="E1286" s="80" t="s">
        <v>744</v>
      </c>
      <c r="F1286" s="80" t="s">
        <v>149</v>
      </c>
      <c r="G1286" s="81">
        <v>264710.40000000002</v>
      </c>
      <c r="H1286" s="81">
        <v>264710.40000000002</v>
      </c>
      <c r="I1286" s="233">
        <v>100</v>
      </c>
    </row>
    <row r="1287" spans="1:9" x14ac:dyDescent="0.25">
      <c r="A1287" s="232" t="s">
        <v>150</v>
      </c>
      <c r="B1287" s="80"/>
      <c r="C1287" s="80" t="s">
        <v>319</v>
      </c>
      <c r="D1287" s="80" t="s">
        <v>13</v>
      </c>
      <c r="E1287" s="80" t="s">
        <v>744</v>
      </c>
      <c r="F1287" s="80" t="s">
        <v>151</v>
      </c>
      <c r="G1287" s="81">
        <v>168880.3</v>
      </c>
      <c r="H1287" s="81">
        <v>168880.3</v>
      </c>
      <c r="I1287" s="233">
        <v>100</v>
      </c>
    </row>
    <row r="1288" spans="1:9" x14ac:dyDescent="0.25">
      <c r="A1288" s="232" t="s">
        <v>240</v>
      </c>
      <c r="B1288" s="80"/>
      <c r="C1288" s="80" t="s">
        <v>319</v>
      </c>
      <c r="D1288" s="80" t="s">
        <v>13</v>
      </c>
      <c r="E1288" s="80" t="s">
        <v>744</v>
      </c>
      <c r="F1288" s="80" t="s">
        <v>241</v>
      </c>
      <c r="G1288" s="81">
        <v>95830.1</v>
      </c>
      <c r="H1288" s="81">
        <v>95830.1</v>
      </c>
      <c r="I1288" s="233">
        <v>100</v>
      </c>
    </row>
    <row r="1289" spans="1:9" x14ac:dyDescent="0.25">
      <c r="A1289" s="232" t="s">
        <v>18</v>
      </c>
      <c r="B1289" s="80"/>
      <c r="C1289" s="80" t="s">
        <v>319</v>
      </c>
      <c r="D1289" s="80" t="s">
        <v>13</v>
      </c>
      <c r="E1289" s="80" t="s">
        <v>745</v>
      </c>
      <c r="F1289" s="80"/>
      <c r="G1289" s="83">
        <v>976.5</v>
      </c>
      <c r="H1289" s="81">
        <v>976.5</v>
      </c>
      <c r="I1289" s="233">
        <v>100</v>
      </c>
    </row>
    <row r="1290" spans="1:9" ht="27" x14ac:dyDescent="0.25">
      <c r="A1290" s="232" t="s">
        <v>20</v>
      </c>
      <c r="B1290" s="80"/>
      <c r="C1290" s="80" t="s">
        <v>319</v>
      </c>
      <c r="D1290" s="80" t="s">
        <v>13</v>
      </c>
      <c r="E1290" s="80" t="s">
        <v>746</v>
      </c>
      <c r="F1290" s="80"/>
      <c r="G1290" s="81">
        <v>976.5</v>
      </c>
      <c r="H1290" s="81">
        <v>976.5</v>
      </c>
      <c r="I1290" s="233">
        <v>100</v>
      </c>
    </row>
    <row r="1291" spans="1:9" x14ac:dyDescent="0.25">
      <c r="A1291" s="232" t="s">
        <v>280</v>
      </c>
      <c r="B1291" s="80"/>
      <c r="C1291" s="80" t="s">
        <v>319</v>
      </c>
      <c r="D1291" s="80" t="s">
        <v>13</v>
      </c>
      <c r="E1291" s="80" t="s">
        <v>747</v>
      </c>
      <c r="F1291" s="80"/>
      <c r="G1291" s="81">
        <v>976.5</v>
      </c>
      <c r="H1291" s="81">
        <v>976.5</v>
      </c>
      <c r="I1291" s="233">
        <v>100</v>
      </c>
    </row>
    <row r="1292" spans="1:9" ht="27" x14ac:dyDescent="0.25">
      <c r="A1292" s="232" t="s">
        <v>40</v>
      </c>
      <c r="B1292" s="80"/>
      <c r="C1292" s="80" t="s">
        <v>319</v>
      </c>
      <c r="D1292" s="80" t="s">
        <v>13</v>
      </c>
      <c r="E1292" s="80" t="s">
        <v>747</v>
      </c>
      <c r="F1292" s="80" t="s">
        <v>41</v>
      </c>
      <c r="G1292" s="81">
        <v>841.5</v>
      </c>
      <c r="H1292" s="81">
        <v>841.5</v>
      </c>
      <c r="I1292" s="233">
        <v>100</v>
      </c>
    </row>
    <row r="1293" spans="1:9" ht="27" x14ac:dyDescent="0.25">
      <c r="A1293" s="232" t="s">
        <v>42</v>
      </c>
      <c r="B1293" s="80"/>
      <c r="C1293" s="80" t="s">
        <v>319</v>
      </c>
      <c r="D1293" s="80" t="s">
        <v>13</v>
      </c>
      <c r="E1293" s="80" t="s">
        <v>747</v>
      </c>
      <c r="F1293" s="80" t="s">
        <v>43</v>
      </c>
      <c r="G1293" s="81">
        <v>841.5</v>
      </c>
      <c r="H1293" s="81">
        <v>841.5</v>
      </c>
      <c r="I1293" s="233">
        <v>100</v>
      </c>
    </row>
    <row r="1294" spans="1:9" x14ac:dyDescent="0.25">
      <c r="A1294" s="232" t="s">
        <v>114</v>
      </c>
      <c r="B1294" s="80"/>
      <c r="C1294" s="80" t="s">
        <v>319</v>
      </c>
      <c r="D1294" s="80" t="s">
        <v>13</v>
      </c>
      <c r="E1294" s="80" t="s">
        <v>747</v>
      </c>
      <c r="F1294" s="80" t="s">
        <v>115</v>
      </c>
      <c r="G1294" s="81">
        <v>135</v>
      </c>
      <c r="H1294" s="81">
        <v>135</v>
      </c>
      <c r="I1294" s="233">
        <v>100</v>
      </c>
    </row>
    <row r="1295" spans="1:9" x14ac:dyDescent="0.25">
      <c r="A1295" s="232" t="s">
        <v>282</v>
      </c>
      <c r="B1295" s="80"/>
      <c r="C1295" s="80" t="s">
        <v>319</v>
      </c>
      <c r="D1295" s="80" t="s">
        <v>13</v>
      </c>
      <c r="E1295" s="80" t="s">
        <v>747</v>
      </c>
      <c r="F1295" s="80" t="s">
        <v>283</v>
      </c>
      <c r="G1295" s="81">
        <v>135</v>
      </c>
      <c r="H1295" s="81">
        <v>135</v>
      </c>
      <c r="I1295" s="233">
        <v>100</v>
      </c>
    </row>
    <row r="1296" spans="1:9" x14ac:dyDescent="0.25">
      <c r="A1296" s="232" t="s">
        <v>62</v>
      </c>
      <c r="B1296" s="80"/>
      <c r="C1296" s="80" t="s">
        <v>319</v>
      </c>
      <c r="D1296" s="80" t="s">
        <v>13</v>
      </c>
      <c r="E1296" s="80" t="s">
        <v>63</v>
      </c>
      <c r="F1296" s="80"/>
      <c r="G1296" s="83">
        <v>352.3</v>
      </c>
      <c r="H1296" s="81">
        <v>352.3</v>
      </c>
      <c r="I1296" s="233">
        <v>100</v>
      </c>
    </row>
    <row r="1297" spans="1:12" x14ac:dyDescent="0.25">
      <c r="A1297" s="232" t="s">
        <v>64</v>
      </c>
      <c r="B1297" s="80"/>
      <c r="C1297" s="80" t="s">
        <v>319</v>
      </c>
      <c r="D1297" s="80" t="s">
        <v>13</v>
      </c>
      <c r="E1297" s="80" t="s">
        <v>65</v>
      </c>
      <c r="F1297" s="80"/>
      <c r="G1297" s="81">
        <v>20.2</v>
      </c>
      <c r="H1297" s="81">
        <v>20.2</v>
      </c>
      <c r="I1297" s="233">
        <v>100</v>
      </c>
    </row>
    <row r="1298" spans="1:12" ht="27" x14ac:dyDescent="0.25">
      <c r="A1298" s="232" t="s">
        <v>748</v>
      </c>
      <c r="B1298" s="80"/>
      <c r="C1298" s="80" t="s">
        <v>319</v>
      </c>
      <c r="D1298" s="80" t="s">
        <v>13</v>
      </c>
      <c r="E1298" s="80" t="s">
        <v>749</v>
      </c>
      <c r="F1298" s="80"/>
      <c r="G1298" s="81">
        <v>20.2</v>
      </c>
      <c r="H1298" s="81">
        <v>20.2</v>
      </c>
      <c r="I1298" s="233">
        <v>100</v>
      </c>
    </row>
    <row r="1299" spans="1:12" ht="27" x14ac:dyDescent="0.25">
      <c r="A1299" s="232" t="s">
        <v>750</v>
      </c>
      <c r="B1299" s="80"/>
      <c r="C1299" s="80" t="s">
        <v>319</v>
      </c>
      <c r="D1299" s="80" t="s">
        <v>13</v>
      </c>
      <c r="E1299" s="80" t="s">
        <v>751</v>
      </c>
      <c r="F1299" s="80"/>
      <c r="G1299" s="81">
        <v>20.2</v>
      </c>
      <c r="H1299" s="81">
        <v>20.2</v>
      </c>
      <c r="I1299" s="233">
        <v>100</v>
      </c>
    </row>
    <row r="1300" spans="1:12" ht="27" x14ac:dyDescent="0.25">
      <c r="A1300" s="232" t="s">
        <v>148</v>
      </c>
      <c r="B1300" s="80"/>
      <c r="C1300" s="80" t="s">
        <v>319</v>
      </c>
      <c r="D1300" s="80" t="s">
        <v>13</v>
      </c>
      <c r="E1300" s="80" t="s">
        <v>751</v>
      </c>
      <c r="F1300" s="80" t="s">
        <v>149</v>
      </c>
      <c r="G1300" s="81">
        <v>20.2</v>
      </c>
      <c r="H1300" s="81">
        <v>20.2</v>
      </c>
      <c r="I1300" s="233">
        <v>100</v>
      </c>
    </row>
    <row r="1301" spans="1:12" x14ac:dyDescent="0.25">
      <c r="A1301" s="232" t="s">
        <v>240</v>
      </c>
      <c r="B1301" s="80"/>
      <c r="C1301" s="80" t="s">
        <v>319</v>
      </c>
      <c r="D1301" s="80" t="s">
        <v>13</v>
      </c>
      <c r="E1301" s="80" t="s">
        <v>751</v>
      </c>
      <c r="F1301" s="80" t="s">
        <v>241</v>
      </c>
      <c r="G1301" s="81">
        <v>20.2</v>
      </c>
      <c r="H1301" s="81">
        <v>20.2</v>
      </c>
      <c r="I1301" s="233">
        <v>100</v>
      </c>
    </row>
    <row r="1302" spans="1:12" x14ac:dyDescent="0.25">
      <c r="A1302" s="232" t="s">
        <v>333</v>
      </c>
      <c r="B1302" s="80"/>
      <c r="C1302" s="80" t="s">
        <v>319</v>
      </c>
      <c r="D1302" s="80" t="s">
        <v>13</v>
      </c>
      <c r="E1302" s="80" t="s">
        <v>334</v>
      </c>
      <c r="F1302" s="80"/>
      <c r="G1302" s="81">
        <v>332.1</v>
      </c>
      <c r="H1302" s="81">
        <v>332.1</v>
      </c>
      <c r="I1302" s="233">
        <v>100</v>
      </c>
    </row>
    <row r="1303" spans="1:12" ht="40.5" x14ac:dyDescent="0.25">
      <c r="A1303" s="232" t="s">
        <v>335</v>
      </c>
      <c r="B1303" s="80"/>
      <c r="C1303" s="80" t="s">
        <v>319</v>
      </c>
      <c r="D1303" s="80" t="s">
        <v>13</v>
      </c>
      <c r="E1303" s="80" t="s">
        <v>336</v>
      </c>
      <c r="F1303" s="80"/>
      <c r="G1303" s="81">
        <v>284.60000000000002</v>
      </c>
      <c r="H1303" s="81">
        <v>284.60000000000002</v>
      </c>
      <c r="I1303" s="233">
        <v>100</v>
      </c>
    </row>
    <row r="1304" spans="1:12" ht="67.5" x14ac:dyDescent="0.25">
      <c r="A1304" s="232" t="s">
        <v>693</v>
      </c>
      <c r="B1304" s="80"/>
      <c r="C1304" s="80" t="s">
        <v>319</v>
      </c>
      <c r="D1304" s="80" t="s">
        <v>13</v>
      </c>
      <c r="E1304" s="80" t="s">
        <v>694</v>
      </c>
      <c r="F1304" s="80"/>
      <c r="G1304" s="81">
        <v>284.60000000000002</v>
      </c>
      <c r="H1304" s="81">
        <v>284.60000000000002</v>
      </c>
      <c r="I1304" s="233">
        <v>100</v>
      </c>
    </row>
    <row r="1305" spans="1:12" ht="27" x14ac:dyDescent="0.25">
      <c r="A1305" s="232" t="s">
        <v>148</v>
      </c>
      <c r="B1305" s="80"/>
      <c r="C1305" s="80" t="s">
        <v>319</v>
      </c>
      <c r="D1305" s="80" t="s">
        <v>13</v>
      </c>
      <c r="E1305" s="80" t="s">
        <v>694</v>
      </c>
      <c r="F1305" s="80" t="s">
        <v>149</v>
      </c>
      <c r="G1305" s="81">
        <v>284.60000000000002</v>
      </c>
      <c r="H1305" s="81">
        <v>284.60000000000002</v>
      </c>
      <c r="I1305" s="233">
        <v>100</v>
      </c>
    </row>
    <row r="1306" spans="1:12" x14ac:dyDescent="0.25">
      <c r="A1306" s="232" t="s">
        <v>240</v>
      </c>
      <c r="B1306" s="80"/>
      <c r="C1306" s="80" t="s">
        <v>319</v>
      </c>
      <c r="D1306" s="80" t="s">
        <v>13</v>
      </c>
      <c r="E1306" s="80" t="s">
        <v>694</v>
      </c>
      <c r="F1306" s="80" t="s">
        <v>241</v>
      </c>
      <c r="G1306" s="81">
        <v>284.60000000000002</v>
      </c>
      <c r="H1306" s="81">
        <v>284.60000000000002</v>
      </c>
      <c r="I1306" s="233">
        <v>100</v>
      </c>
    </row>
    <row r="1307" spans="1:12" ht="40.5" x14ac:dyDescent="0.25">
      <c r="A1307" s="232" t="s">
        <v>752</v>
      </c>
      <c r="B1307" s="80"/>
      <c r="C1307" s="80" t="s">
        <v>319</v>
      </c>
      <c r="D1307" s="80" t="s">
        <v>13</v>
      </c>
      <c r="E1307" s="80" t="s">
        <v>753</v>
      </c>
      <c r="F1307" s="80"/>
      <c r="G1307" s="81">
        <v>47.5</v>
      </c>
      <c r="H1307" s="81">
        <v>47.5</v>
      </c>
      <c r="I1307" s="233">
        <v>100</v>
      </c>
    </row>
    <row r="1308" spans="1:12" ht="54" x14ac:dyDescent="0.25">
      <c r="A1308" s="232" t="s">
        <v>754</v>
      </c>
      <c r="B1308" s="80"/>
      <c r="C1308" s="80" t="s">
        <v>319</v>
      </c>
      <c r="D1308" s="80" t="s">
        <v>13</v>
      </c>
      <c r="E1308" s="80" t="s">
        <v>755</v>
      </c>
      <c r="F1308" s="80"/>
      <c r="G1308" s="81">
        <v>47.5</v>
      </c>
      <c r="H1308" s="81">
        <v>47.5</v>
      </c>
      <c r="I1308" s="233">
        <v>100</v>
      </c>
    </row>
    <row r="1309" spans="1:12" ht="27" x14ac:dyDescent="0.25">
      <c r="A1309" s="232" t="s">
        <v>148</v>
      </c>
      <c r="B1309" s="80"/>
      <c r="C1309" s="80" t="s">
        <v>319</v>
      </c>
      <c r="D1309" s="80" t="s">
        <v>13</v>
      </c>
      <c r="E1309" s="80" t="s">
        <v>755</v>
      </c>
      <c r="F1309" s="80" t="s">
        <v>149</v>
      </c>
      <c r="G1309" s="81">
        <v>47.5</v>
      </c>
      <c r="H1309" s="81">
        <v>47.5</v>
      </c>
      <c r="I1309" s="233">
        <v>100</v>
      </c>
    </row>
    <row r="1310" spans="1:12" x14ac:dyDescent="0.25">
      <c r="A1310" s="232" t="s">
        <v>240</v>
      </c>
      <c r="B1310" s="80"/>
      <c r="C1310" s="80" t="s">
        <v>319</v>
      </c>
      <c r="D1310" s="80" t="s">
        <v>13</v>
      </c>
      <c r="E1310" s="80" t="s">
        <v>755</v>
      </c>
      <c r="F1310" s="80" t="s">
        <v>241</v>
      </c>
      <c r="G1310" s="81">
        <v>47.5</v>
      </c>
      <c r="H1310" s="81">
        <v>47.5</v>
      </c>
      <c r="I1310" s="233">
        <v>100</v>
      </c>
    </row>
    <row r="1311" spans="1:12" ht="27" x14ac:dyDescent="0.25">
      <c r="A1311" s="226" t="s">
        <v>981</v>
      </c>
      <c r="B1311" s="72">
        <v>944</v>
      </c>
      <c r="C1311" s="72"/>
      <c r="D1311" s="72"/>
      <c r="E1311" s="72"/>
      <c r="F1311" s="72"/>
      <c r="G1311" s="73">
        <v>72461</v>
      </c>
      <c r="H1311" s="73">
        <v>72440.100000000006</v>
      </c>
      <c r="I1311" s="227">
        <v>100</v>
      </c>
      <c r="J1311" s="88"/>
      <c r="K1311" s="87"/>
      <c r="L1311" s="87"/>
    </row>
    <row r="1312" spans="1:12" x14ac:dyDescent="0.25">
      <c r="A1312" s="228" t="s">
        <v>12</v>
      </c>
      <c r="B1312" s="75"/>
      <c r="C1312" s="75" t="s">
        <v>13</v>
      </c>
      <c r="D1312" s="75"/>
      <c r="E1312" s="75"/>
      <c r="F1312" s="75"/>
      <c r="G1312" s="77">
        <v>575.70000000000005</v>
      </c>
      <c r="H1312" s="77">
        <v>564.29999999999995</v>
      </c>
      <c r="I1312" s="229">
        <v>98</v>
      </c>
    </row>
    <row r="1313" spans="1:9" ht="54" x14ac:dyDescent="0.25">
      <c r="A1313" s="230" t="s">
        <v>44</v>
      </c>
      <c r="B1313" s="78"/>
      <c r="C1313" s="78" t="s">
        <v>13</v>
      </c>
      <c r="D1313" s="78" t="s">
        <v>45</v>
      </c>
      <c r="E1313" s="78"/>
      <c r="F1313" s="78"/>
      <c r="G1313" s="79">
        <v>575.70000000000005</v>
      </c>
      <c r="H1313" s="79">
        <v>564.29999999999995</v>
      </c>
      <c r="I1313" s="231">
        <v>98</v>
      </c>
    </row>
    <row r="1314" spans="1:9" ht="27" x14ac:dyDescent="0.25">
      <c r="A1314" s="232" t="s">
        <v>16</v>
      </c>
      <c r="B1314" s="80"/>
      <c r="C1314" s="80" t="s">
        <v>13</v>
      </c>
      <c r="D1314" s="80" t="s">
        <v>45</v>
      </c>
      <c r="E1314" s="80" t="s">
        <v>17</v>
      </c>
      <c r="F1314" s="80"/>
      <c r="G1314" s="81">
        <v>575.70000000000005</v>
      </c>
      <c r="H1314" s="81">
        <v>564.29999999999995</v>
      </c>
      <c r="I1314" s="233">
        <v>98</v>
      </c>
    </row>
    <row r="1315" spans="1:9" x14ac:dyDescent="0.25">
      <c r="A1315" s="232" t="s">
        <v>18</v>
      </c>
      <c r="B1315" s="80"/>
      <c r="C1315" s="80" t="s">
        <v>13</v>
      </c>
      <c r="D1315" s="80" t="s">
        <v>45</v>
      </c>
      <c r="E1315" s="80" t="s">
        <v>19</v>
      </c>
      <c r="F1315" s="80"/>
      <c r="G1315" s="81">
        <v>575.70000000000005</v>
      </c>
      <c r="H1315" s="81">
        <v>564.29999999999995</v>
      </c>
      <c r="I1315" s="233">
        <v>98</v>
      </c>
    </row>
    <row r="1316" spans="1:9" ht="27" x14ac:dyDescent="0.25">
      <c r="A1316" s="232" t="s">
        <v>20</v>
      </c>
      <c r="B1316" s="80"/>
      <c r="C1316" s="80" t="s">
        <v>13</v>
      </c>
      <c r="D1316" s="80" t="s">
        <v>45</v>
      </c>
      <c r="E1316" s="80" t="s">
        <v>21</v>
      </c>
      <c r="F1316" s="80"/>
      <c r="G1316" s="81">
        <v>575.70000000000005</v>
      </c>
      <c r="H1316" s="81">
        <v>564.29999999999995</v>
      </c>
      <c r="I1316" s="233">
        <v>98</v>
      </c>
    </row>
    <row r="1317" spans="1:9" x14ac:dyDescent="0.25">
      <c r="A1317" s="232" t="s">
        <v>98</v>
      </c>
      <c r="B1317" s="80"/>
      <c r="C1317" s="80" t="s">
        <v>13</v>
      </c>
      <c r="D1317" s="80" t="s">
        <v>45</v>
      </c>
      <c r="E1317" s="80" t="s">
        <v>99</v>
      </c>
      <c r="F1317" s="80"/>
      <c r="G1317" s="81">
        <v>575.70000000000005</v>
      </c>
      <c r="H1317" s="81">
        <v>564.29999999999995</v>
      </c>
      <c r="I1317" s="233">
        <v>98</v>
      </c>
    </row>
    <row r="1318" spans="1:9" ht="27" x14ac:dyDescent="0.25">
      <c r="A1318" s="232" t="s">
        <v>40</v>
      </c>
      <c r="B1318" s="80"/>
      <c r="C1318" s="80" t="s">
        <v>13</v>
      </c>
      <c r="D1318" s="80" t="s">
        <v>45</v>
      </c>
      <c r="E1318" s="80" t="s">
        <v>99</v>
      </c>
      <c r="F1318" s="80" t="s">
        <v>41</v>
      </c>
      <c r="G1318" s="81">
        <v>575.70000000000005</v>
      </c>
      <c r="H1318" s="81">
        <v>564.29999999999995</v>
      </c>
      <c r="I1318" s="233">
        <v>98</v>
      </c>
    </row>
    <row r="1319" spans="1:9" ht="27" x14ac:dyDescent="0.25">
      <c r="A1319" s="232" t="s">
        <v>42</v>
      </c>
      <c r="B1319" s="80"/>
      <c r="C1319" s="80" t="s">
        <v>13</v>
      </c>
      <c r="D1319" s="80" t="s">
        <v>45</v>
      </c>
      <c r="E1319" s="80" t="s">
        <v>99</v>
      </c>
      <c r="F1319" s="80" t="s">
        <v>43</v>
      </c>
      <c r="G1319" s="81">
        <v>575.70000000000005</v>
      </c>
      <c r="H1319" s="81">
        <v>564.29999999999995</v>
      </c>
      <c r="I1319" s="233">
        <v>98</v>
      </c>
    </row>
    <row r="1320" spans="1:9" x14ac:dyDescent="0.25">
      <c r="A1320" s="228" t="s">
        <v>274</v>
      </c>
      <c r="B1320" s="75"/>
      <c r="C1320" s="75" t="s">
        <v>45</v>
      </c>
      <c r="D1320" s="75"/>
      <c r="E1320" s="75"/>
      <c r="F1320" s="75"/>
      <c r="G1320" s="77">
        <v>496.1</v>
      </c>
      <c r="H1320" s="77">
        <v>496.1</v>
      </c>
      <c r="I1320" s="229">
        <v>100</v>
      </c>
    </row>
    <row r="1321" spans="1:9" x14ac:dyDescent="0.25">
      <c r="A1321" s="230" t="s">
        <v>275</v>
      </c>
      <c r="B1321" s="78"/>
      <c r="C1321" s="78" t="s">
        <v>45</v>
      </c>
      <c r="D1321" s="78" t="s">
        <v>13</v>
      </c>
      <c r="E1321" s="78"/>
      <c r="F1321" s="78"/>
      <c r="G1321" s="79">
        <v>496.1</v>
      </c>
      <c r="H1321" s="79">
        <v>496.1</v>
      </c>
      <c r="I1321" s="231">
        <v>100</v>
      </c>
    </row>
    <row r="1322" spans="1:9" ht="40.5" x14ac:dyDescent="0.25">
      <c r="A1322" s="232" t="s">
        <v>165</v>
      </c>
      <c r="B1322" s="80"/>
      <c r="C1322" s="80" t="s">
        <v>45</v>
      </c>
      <c r="D1322" s="80" t="s">
        <v>13</v>
      </c>
      <c r="E1322" s="80" t="s">
        <v>166</v>
      </c>
      <c r="F1322" s="80"/>
      <c r="G1322" s="81">
        <v>496.1</v>
      </c>
      <c r="H1322" s="81">
        <v>496.1</v>
      </c>
      <c r="I1322" s="233">
        <v>100</v>
      </c>
    </row>
    <row r="1323" spans="1:9" x14ac:dyDescent="0.25">
      <c r="A1323" s="232" t="s">
        <v>286</v>
      </c>
      <c r="B1323" s="80"/>
      <c r="C1323" s="80" t="s">
        <v>45</v>
      </c>
      <c r="D1323" s="80" t="s">
        <v>13</v>
      </c>
      <c r="E1323" s="80" t="s">
        <v>287</v>
      </c>
      <c r="F1323" s="80"/>
      <c r="G1323" s="81">
        <v>496.1</v>
      </c>
      <c r="H1323" s="81">
        <v>496.1</v>
      </c>
      <c r="I1323" s="233">
        <v>100</v>
      </c>
    </row>
    <row r="1324" spans="1:9" ht="67.5" x14ac:dyDescent="0.25">
      <c r="A1324" s="232" t="s">
        <v>288</v>
      </c>
      <c r="B1324" s="80"/>
      <c r="C1324" s="80" t="s">
        <v>45</v>
      </c>
      <c r="D1324" s="80" t="s">
        <v>13</v>
      </c>
      <c r="E1324" s="80" t="s">
        <v>289</v>
      </c>
      <c r="F1324" s="80"/>
      <c r="G1324" s="81">
        <v>496.1</v>
      </c>
      <c r="H1324" s="81">
        <v>496.1</v>
      </c>
      <c r="I1324" s="233">
        <v>100</v>
      </c>
    </row>
    <row r="1325" spans="1:9" ht="27" x14ac:dyDescent="0.25">
      <c r="A1325" s="232" t="s">
        <v>290</v>
      </c>
      <c r="B1325" s="80"/>
      <c r="C1325" s="80" t="s">
        <v>45</v>
      </c>
      <c r="D1325" s="80" t="s">
        <v>13</v>
      </c>
      <c r="E1325" s="80" t="s">
        <v>291</v>
      </c>
      <c r="F1325" s="80"/>
      <c r="G1325" s="81">
        <v>496.1</v>
      </c>
      <c r="H1325" s="81">
        <v>496.1</v>
      </c>
      <c r="I1325" s="233">
        <v>100</v>
      </c>
    </row>
    <row r="1326" spans="1:9" ht="27" x14ac:dyDescent="0.25">
      <c r="A1326" s="232" t="s">
        <v>148</v>
      </c>
      <c r="B1326" s="80"/>
      <c r="C1326" s="80" t="s">
        <v>45</v>
      </c>
      <c r="D1326" s="80" t="s">
        <v>13</v>
      </c>
      <c r="E1326" s="80" t="s">
        <v>291</v>
      </c>
      <c r="F1326" s="80" t="s">
        <v>149</v>
      </c>
      <c r="G1326" s="81">
        <v>496.1</v>
      </c>
      <c r="H1326" s="81">
        <v>496.1</v>
      </c>
      <c r="I1326" s="233">
        <v>100</v>
      </c>
    </row>
    <row r="1327" spans="1:9" x14ac:dyDescent="0.25">
      <c r="A1327" s="232" t="s">
        <v>150</v>
      </c>
      <c r="B1327" s="80"/>
      <c r="C1327" s="80" t="s">
        <v>45</v>
      </c>
      <c r="D1327" s="80" t="s">
        <v>13</v>
      </c>
      <c r="E1327" s="80" t="s">
        <v>291</v>
      </c>
      <c r="F1327" s="80" t="s">
        <v>151</v>
      </c>
      <c r="G1327" s="81">
        <v>496.1</v>
      </c>
      <c r="H1327" s="81">
        <v>496.1</v>
      </c>
      <c r="I1327" s="233">
        <v>100</v>
      </c>
    </row>
    <row r="1328" spans="1:9" x14ac:dyDescent="0.25">
      <c r="A1328" s="228" t="s">
        <v>609</v>
      </c>
      <c r="B1328" s="75"/>
      <c r="C1328" s="75" t="s">
        <v>610</v>
      </c>
      <c r="D1328" s="75"/>
      <c r="E1328" s="75"/>
      <c r="F1328" s="75"/>
      <c r="G1328" s="77">
        <v>71389.3</v>
      </c>
      <c r="H1328" s="77">
        <v>71379.8</v>
      </c>
      <c r="I1328" s="229">
        <v>100</v>
      </c>
    </row>
    <row r="1329" spans="1:9" x14ac:dyDescent="0.25">
      <c r="A1329" s="230" t="s">
        <v>692</v>
      </c>
      <c r="B1329" s="78"/>
      <c r="C1329" s="78" t="s">
        <v>610</v>
      </c>
      <c r="D1329" s="78" t="s">
        <v>610</v>
      </c>
      <c r="E1329" s="78"/>
      <c r="F1329" s="78"/>
      <c r="G1329" s="79">
        <v>71389.3</v>
      </c>
      <c r="H1329" s="79">
        <v>71379.8</v>
      </c>
      <c r="I1329" s="231">
        <v>100</v>
      </c>
    </row>
    <row r="1330" spans="1:9" x14ac:dyDescent="0.25">
      <c r="A1330" s="232" t="s">
        <v>62</v>
      </c>
      <c r="B1330" s="80"/>
      <c r="C1330" s="80" t="s">
        <v>610</v>
      </c>
      <c r="D1330" s="80" t="s">
        <v>610</v>
      </c>
      <c r="E1330" s="80" t="s">
        <v>63</v>
      </c>
      <c r="F1330" s="80"/>
      <c r="G1330" s="81">
        <v>43.9</v>
      </c>
      <c r="H1330" s="81">
        <v>43.9</v>
      </c>
      <c r="I1330" s="233">
        <v>100</v>
      </c>
    </row>
    <row r="1331" spans="1:9" x14ac:dyDescent="0.25">
      <c r="A1331" s="232" t="s">
        <v>333</v>
      </c>
      <c r="B1331" s="80"/>
      <c r="C1331" s="80" t="s">
        <v>610</v>
      </c>
      <c r="D1331" s="80" t="s">
        <v>610</v>
      </c>
      <c r="E1331" s="80" t="s">
        <v>334</v>
      </c>
      <c r="F1331" s="80"/>
      <c r="G1331" s="81">
        <v>43.9</v>
      </c>
      <c r="H1331" s="81">
        <v>43.9</v>
      </c>
      <c r="I1331" s="233">
        <v>100</v>
      </c>
    </row>
    <row r="1332" spans="1:9" ht="40.5" x14ac:dyDescent="0.25">
      <c r="A1332" s="232" t="s">
        <v>335</v>
      </c>
      <c r="B1332" s="80"/>
      <c r="C1332" s="80" t="s">
        <v>610</v>
      </c>
      <c r="D1332" s="80" t="s">
        <v>610</v>
      </c>
      <c r="E1332" s="80" t="s">
        <v>336</v>
      </c>
      <c r="F1332" s="80"/>
      <c r="G1332" s="81">
        <v>43.9</v>
      </c>
      <c r="H1332" s="81">
        <v>43.9</v>
      </c>
      <c r="I1332" s="233">
        <v>100</v>
      </c>
    </row>
    <row r="1333" spans="1:9" ht="67.5" x14ac:dyDescent="0.25">
      <c r="A1333" s="232" t="s">
        <v>693</v>
      </c>
      <c r="B1333" s="80"/>
      <c r="C1333" s="80" t="s">
        <v>610</v>
      </c>
      <c r="D1333" s="80" t="s">
        <v>610</v>
      </c>
      <c r="E1333" s="80" t="s">
        <v>694</v>
      </c>
      <c r="F1333" s="80"/>
      <c r="G1333" s="81">
        <v>43.9</v>
      </c>
      <c r="H1333" s="81">
        <v>43.9</v>
      </c>
      <c r="I1333" s="233">
        <v>100</v>
      </c>
    </row>
    <row r="1334" spans="1:9" ht="27" x14ac:dyDescent="0.25">
      <c r="A1334" s="232" t="s">
        <v>148</v>
      </c>
      <c r="B1334" s="80"/>
      <c r="C1334" s="80" t="s">
        <v>610</v>
      </c>
      <c r="D1334" s="80" t="s">
        <v>610</v>
      </c>
      <c r="E1334" s="80" t="s">
        <v>694</v>
      </c>
      <c r="F1334" s="80" t="s">
        <v>149</v>
      </c>
      <c r="G1334" s="81">
        <v>43.9</v>
      </c>
      <c r="H1334" s="81">
        <v>43.9</v>
      </c>
      <c r="I1334" s="233">
        <v>100</v>
      </c>
    </row>
    <row r="1335" spans="1:9" x14ac:dyDescent="0.25">
      <c r="A1335" s="232" t="s">
        <v>150</v>
      </c>
      <c r="B1335" s="80"/>
      <c r="C1335" s="80" t="s">
        <v>610</v>
      </c>
      <c r="D1335" s="80" t="s">
        <v>610</v>
      </c>
      <c r="E1335" s="80" t="s">
        <v>694</v>
      </c>
      <c r="F1335" s="80" t="s">
        <v>151</v>
      </c>
      <c r="G1335" s="81">
        <v>43.9</v>
      </c>
      <c r="H1335" s="81">
        <v>43.9</v>
      </c>
      <c r="I1335" s="233">
        <v>100</v>
      </c>
    </row>
    <row r="1336" spans="1:9" ht="40.5" x14ac:dyDescent="0.25">
      <c r="A1336" s="232" t="s">
        <v>165</v>
      </c>
      <c r="B1336" s="80"/>
      <c r="C1336" s="80" t="s">
        <v>610</v>
      </c>
      <c r="D1336" s="80" t="s">
        <v>610</v>
      </c>
      <c r="E1336" s="80" t="s">
        <v>166</v>
      </c>
      <c r="F1336" s="80"/>
      <c r="G1336" s="81">
        <v>71345.399999999994</v>
      </c>
      <c r="H1336" s="81">
        <v>71335.899999999994</v>
      </c>
      <c r="I1336" s="233">
        <v>100</v>
      </c>
    </row>
    <row r="1337" spans="1:9" x14ac:dyDescent="0.25">
      <c r="A1337" s="232" t="s">
        <v>286</v>
      </c>
      <c r="B1337" s="80"/>
      <c r="C1337" s="80" t="s">
        <v>610</v>
      </c>
      <c r="D1337" s="80" t="s">
        <v>610</v>
      </c>
      <c r="E1337" s="80" t="s">
        <v>287</v>
      </c>
      <c r="F1337" s="80"/>
      <c r="G1337" s="81">
        <v>71345.399999999994</v>
      </c>
      <c r="H1337" s="81">
        <v>71335.899999999994</v>
      </c>
      <c r="I1337" s="233">
        <v>100</v>
      </c>
    </row>
    <row r="1338" spans="1:9" ht="67.5" x14ac:dyDescent="0.25">
      <c r="A1338" s="232" t="s">
        <v>288</v>
      </c>
      <c r="B1338" s="80"/>
      <c r="C1338" s="80" t="s">
        <v>610</v>
      </c>
      <c r="D1338" s="80" t="s">
        <v>610</v>
      </c>
      <c r="E1338" s="80" t="s">
        <v>289</v>
      </c>
      <c r="F1338" s="80"/>
      <c r="G1338" s="81">
        <v>71345.399999999994</v>
      </c>
      <c r="H1338" s="81">
        <v>71335.899999999994</v>
      </c>
      <c r="I1338" s="233">
        <v>100</v>
      </c>
    </row>
    <row r="1339" spans="1:9" ht="27" x14ac:dyDescent="0.25">
      <c r="A1339" s="232" t="s">
        <v>290</v>
      </c>
      <c r="B1339" s="80"/>
      <c r="C1339" s="80" t="s">
        <v>610</v>
      </c>
      <c r="D1339" s="80" t="s">
        <v>610</v>
      </c>
      <c r="E1339" s="80" t="s">
        <v>291</v>
      </c>
      <c r="F1339" s="80"/>
      <c r="G1339" s="81">
        <v>1840.6</v>
      </c>
      <c r="H1339" s="81">
        <v>1831.1</v>
      </c>
      <c r="I1339" s="233">
        <v>99.5</v>
      </c>
    </row>
    <row r="1340" spans="1:9" ht="27" x14ac:dyDescent="0.25">
      <c r="A1340" s="232" t="s">
        <v>40</v>
      </c>
      <c r="B1340" s="80"/>
      <c r="C1340" s="80" t="s">
        <v>610</v>
      </c>
      <c r="D1340" s="80" t="s">
        <v>610</v>
      </c>
      <c r="E1340" s="80" t="s">
        <v>291</v>
      </c>
      <c r="F1340" s="80" t="s">
        <v>41</v>
      </c>
      <c r="G1340" s="81">
        <v>1350.6</v>
      </c>
      <c r="H1340" s="81">
        <v>1346.1</v>
      </c>
      <c r="I1340" s="233">
        <v>99.7</v>
      </c>
    </row>
    <row r="1341" spans="1:9" ht="27" x14ac:dyDescent="0.25">
      <c r="A1341" s="232" t="s">
        <v>42</v>
      </c>
      <c r="B1341" s="80"/>
      <c r="C1341" s="80" t="s">
        <v>610</v>
      </c>
      <c r="D1341" s="80" t="s">
        <v>610</v>
      </c>
      <c r="E1341" s="80" t="s">
        <v>291</v>
      </c>
      <c r="F1341" s="80" t="s">
        <v>43</v>
      </c>
      <c r="G1341" s="81">
        <v>1350.6</v>
      </c>
      <c r="H1341" s="81">
        <v>1346.1</v>
      </c>
      <c r="I1341" s="233">
        <v>99.7</v>
      </c>
    </row>
    <row r="1342" spans="1:9" ht="27" x14ac:dyDescent="0.25">
      <c r="A1342" s="232" t="s">
        <v>148</v>
      </c>
      <c r="B1342" s="80"/>
      <c r="C1342" s="80" t="s">
        <v>610</v>
      </c>
      <c r="D1342" s="80" t="s">
        <v>610</v>
      </c>
      <c r="E1342" s="80" t="s">
        <v>291</v>
      </c>
      <c r="F1342" s="80" t="s">
        <v>149</v>
      </c>
      <c r="G1342" s="81">
        <v>490</v>
      </c>
      <c r="H1342" s="81">
        <v>485</v>
      </c>
      <c r="I1342" s="233">
        <v>99</v>
      </c>
    </row>
    <row r="1343" spans="1:9" x14ac:dyDescent="0.25">
      <c r="A1343" s="232" t="s">
        <v>150</v>
      </c>
      <c r="B1343" s="80"/>
      <c r="C1343" s="80" t="s">
        <v>610</v>
      </c>
      <c r="D1343" s="80" t="s">
        <v>610</v>
      </c>
      <c r="E1343" s="80" t="s">
        <v>291</v>
      </c>
      <c r="F1343" s="80" t="s">
        <v>151</v>
      </c>
      <c r="G1343" s="81">
        <v>490</v>
      </c>
      <c r="H1343" s="81">
        <v>485</v>
      </c>
      <c r="I1343" s="233">
        <v>99</v>
      </c>
    </row>
    <row r="1344" spans="1:9" ht="27" x14ac:dyDescent="0.25">
      <c r="A1344" s="232" t="s">
        <v>697</v>
      </c>
      <c r="B1344" s="80"/>
      <c r="C1344" s="80" t="s">
        <v>610</v>
      </c>
      <c r="D1344" s="80" t="s">
        <v>610</v>
      </c>
      <c r="E1344" s="80" t="s">
        <v>698</v>
      </c>
      <c r="F1344" s="80"/>
      <c r="G1344" s="81">
        <v>69504.800000000003</v>
      </c>
      <c r="H1344" s="81">
        <v>69504.800000000003</v>
      </c>
      <c r="I1344" s="233">
        <v>100</v>
      </c>
    </row>
    <row r="1345" spans="1:12" ht="27" x14ac:dyDescent="0.25">
      <c r="A1345" s="232" t="s">
        <v>148</v>
      </c>
      <c r="B1345" s="80"/>
      <c r="C1345" s="80" t="s">
        <v>610</v>
      </c>
      <c r="D1345" s="80" t="s">
        <v>610</v>
      </c>
      <c r="E1345" s="80" t="s">
        <v>698</v>
      </c>
      <c r="F1345" s="80" t="s">
        <v>149</v>
      </c>
      <c r="G1345" s="81">
        <v>69504.800000000003</v>
      </c>
      <c r="H1345" s="81">
        <v>69504.800000000003</v>
      </c>
      <c r="I1345" s="233">
        <v>100</v>
      </c>
    </row>
    <row r="1346" spans="1:12" x14ac:dyDescent="0.25">
      <c r="A1346" s="232" t="s">
        <v>150</v>
      </c>
      <c r="B1346" s="80"/>
      <c r="C1346" s="80" t="s">
        <v>610</v>
      </c>
      <c r="D1346" s="80" t="s">
        <v>610</v>
      </c>
      <c r="E1346" s="80" t="s">
        <v>698</v>
      </c>
      <c r="F1346" s="80" t="s">
        <v>151</v>
      </c>
      <c r="G1346" s="81">
        <v>63385.599999999999</v>
      </c>
      <c r="H1346" s="81">
        <v>63385.599999999999</v>
      </c>
      <c r="I1346" s="233">
        <v>100</v>
      </c>
    </row>
    <row r="1347" spans="1:12" x14ac:dyDescent="0.25">
      <c r="A1347" s="232" t="s">
        <v>240</v>
      </c>
      <c r="B1347" s="80"/>
      <c r="C1347" s="80" t="s">
        <v>610</v>
      </c>
      <c r="D1347" s="80" t="s">
        <v>610</v>
      </c>
      <c r="E1347" s="80" t="s">
        <v>698</v>
      </c>
      <c r="F1347" s="80" t="s">
        <v>241</v>
      </c>
      <c r="G1347" s="81">
        <v>6119.2</v>
      </c>
      <c r="H1347" s="81">
        <v>6119.2</v>
      </c>
      <c r="I1347" s="233">
        <v>100</v>
      </c>
    </row>
    <row r="1348" spans="1:12" ht="27" x14ac:dyDescent="0.25">
      <c r="A1348" s="226" t="s">
        <v>982</v>
      </c>
      <c r="B1348" s="72">
        <v>945</v>
      </c>
      <c r="C1348" s="72"/>
      <c r="D1348" s="72"/>
      <c r="E1348" s="72"/>
      <c r="F1348" s="72"/>
      <c r="G1348" s="73">
        <v>433605.3</v>
      </c>
      <c r="H1348" s="73">
        <v>433515.6</v>
      </c>
      <c r="I1348" s="227">
        <v>100</v>
      </c>
      <c r="J1348" s="86"/>
      <c r="K1348" s="87"/>
      <c r="L1348" s="89"/>
    </row>
    <row r="1349" spans="1:12" x14ac:dyDescent="0.25">
      <c r="A1349" s="228" t="s">
        <v>12</v>
      </c>
      <c r="B1349" s="75"/>
      <c r="C1349" s="75" t="s">
        <v>13</v>
      </c>
      <c r="D1349" s="75"/>
      <c r="E1349" s="75"/>
      <c r="F1349" s="75"/>
      <c r="G1349" s="77">
        <v>849.3</v>
      </c>
      <c r="H1349" s="77">
        <v>776.3</v>
      </c>
      <c r="I1349" s="229">
        <v>91.4</v>
      </c>
    </row>
    <row r="1350" spans="1:12" ht="54" x14ac:dyDescent="0.25">
      <c r="A1350" s="230" t="s">
        <v>44</v>
      </c>
      <c r="B1350" s="78"/>
      <c r="C1350" s="78" t="s">
        <v>13</v>
      </c>
      <c r="D1350" s="78" t="s">
        <v>45</v>
      </c>
      <c r="E1350" s="78"/>
      <c r="F1350" s="78"/>
      <c r="G1350" s="79">
        <v>849.3</v>
      </c>
      <c r="H1350" s="79">
        <v>776.3</v>
      </c>
      <c r="I1350" s="231">
        <v>91.4</v>
      </c>
    </row>
    <row r="1351" spans="1:12" ht="27" x14ac:dyDescent="0.25">
      <c r="A1351" s="232" t="s">
        <v>16</v>
      </c>
      <c r="B1351" s="80"/>
      <c r="C1351" s="80" t="s">
        <v>13</v>
      </c>
      <c r="D1351" s="80" t="s">
        <v>45</v>
      </c>
      <c r="E1351" s="80" t="s">
        <v>17</v>
      </c>
      <c r="F1351" s="80"/>
      <c r="G1351" s="81">
        <v>849.3</v>
      </c>
      <c r="H1351" s="81">
        <v>776.3</v>
      </c>
      <c r="I1351" s="233">
        <v>91.4</v>
      </c>
    </row>
    <row r="1352" spans="1:12" x14ac:dyDescent="0.25">
      <c r="A1352" s="232" t="s">
        <v>18</v>
      </c>
      <c r="B1352" s="80"/>
      <c r="C1352" s="80" t="s">
        <v>13</v>
      </c>
      <c r="D1352" s="80" t="s">
        <v>45</v>
      </c>
      <c r="E1352" s="80" t="s">
        <v>19</v>
      </c>
      <c r="F1352" s="80"/>
      <c r="G1352" s="81">
        <v>849.3</v>
      </c>
      <c r="H1352" s="81">
        <v>776.3</v>
      </c>
      <c r="I1352" s="233">
        <v>91.4</v>
      </c>
    </row>
    <row r="1353" spans="1:12" ht="27" x14ac:dyDescent="0.25">
      <c r="A1353" s="232" t="s">
        <v>20</v>
      </c>
      <c r="B1353" s="80"/>
      <c r="C1353" s="80" t="s">
        <v>13</v>
      </c>
      <c r="D1353" s="80" t="s">
        <v>45</v>
      </c>
      <c r="E1353" s="80" t="s">
        <v>21</v>
      </c>
      <c r="F1353" s="80"/>
      <c r="G1353" s="81">
        <v>849.3</v>
      </c>
      <c r="H1353" s="81">
        <v>776.3</v>
      </c>
      <c r="I1353" s="233">
        <v>91.4</v>
      </c>
    </row>
    <row r="1354" spans="1:12" x14ac:dyDescent="0.25">
      <c r="A1354" s="232" t="s">
        <v>98</v>
      </c>
      <c r="B1354" s="80"/>
      <c r="C1354" s="80" t="s">
        <v>13</v>
      </c>
      <c r="D1354" s="80" t="s">
        <v>45</v>
      </c>
      <c r="E1354" s="80" t="s">
        <v>99</v>
      </c>
      <c r="F1354" s="80"/>
      <c r="G1354" s="81">
        <v>849.3</v>
      </c>
      <c r="H1354" s="81">
        <v>776.3</v>
      </c>
      <c r="I1354" s="233">
        <v>91.4</v>
      </c>
    </row>
    <row r="1355" spans="1:12" ht="27" x14ac:dyDescent="0.25">
      <c r="A1355" s="232" t="s">
        <v>40</v>
      </c>
      <c r="B1355" s="80"/>
      <c r="C1355" s="80" t="s">
        <v>13</v>
      </c>
      <c r="D1355" s="80" t="s">
        <v>45</v>
      </c>
      <c r="E1355" s="80" t="s">
        <v>99</v>
      </c>
      <c r="F1355" s="80" t="s">
        <v>41</v>
      </c>
      <c r="G1355" s="81">
        <v>849.3</v>
      </c>
      <c r="H1355" s="81">
        <v>776.3</v>
      </c>
      <c r="I1355" s="233">
        <v>91.4</v>
      </c>
    </row>
    <row r="1356" spans="1:12" ht="27" x14ac:dyDescent="0.25">
      <c r="A1356" s="232" t="s">
        <v>42</v>
      </c>
      <c r="B1356" s="80"/>
      <c r="C1356" s="80" t="s">
        <v>13</v>
      </c>
      <c r="D1356" s="80" t="s">
        <v>45</v>
      </c>
      <c r="E1356" s="80" t="s">
        <v>99</v>
      </c>
      <c r="F1356" s="80" t="s">
        <v>43</v>
      </c>
      <c r="G1356" s="81">
        <v>849.3</v>
      </c>
      <c r="H1356" s="81">
        <v>776.3</v>
      </c>
      <c r="I1356" s="233">
        <v>91.4</v>
      </c>
    </row>
    <row r="1357" spans="1:12" x14ac:dyDescent="0.25">
      <c r="A1357" s="228" t="s">
        <v>274</v>
      </c>
      <c r="B1357" s="75"/>
      <c r="C1357" s="75" t="s">
        <v>45</v>
      </c>
      <c r="D1357" s="75"/>
      <c r="E1357" s="75"/>
      <c r="F1357" s="75"/>
      <c r="G1357" s="77">
        <v>390.6</v>
      </c>
      <c r="H1357" s="77">
        <v>390.6</v>
      </c>
      <c r="I1357" s="229">
        <v>100</v>
      </c>
    </row>
    <row r="1358" spans="1:12" x14ac:dyDescent="0.25">
      <c r="A1358" s="230" t="s">
        <v>275</v>
      </c>
      <c r="B1358" s="78"/>
      <c r="C1358" s="78" t="s">
        <v>45</v>
      </c>
      <c r="D1358" s="78" t="s">
        <v>13</v>
      </c>
      <c r="E1358" s="78"/>
      <c r="F1358" s="78"/>
      <c r="G1358" s="79">
        <v>390.6</v>
      </c>
      <c r="H1358" s="79">
        <v>390.6</v>
      </c>
      <c r="I1358" s="231">
        <v>100</v>
      </c>
    </row>
    <row r="1359" spans="1:12" ht="40.5" x14ac:dyDescent="0.25">
      <c r="A1359" s="232" t="s">
        <v>165</v>
      </c>
      <c r="B1359" s="80"/>
      <c r="C1359" s="80" t="s">
        <v>45</v>
      </c>
      <c r="D1359" s="80" t="s">
        <v>13</v>
      </c>
      <c r="E1359" s="80" t="s">
        <v>166</v>
      </c>
      <c r="F1359" s="80"/>
      <c r="G1359" s="81">
        <v>390.6</v>
      </c>
      <c r="H1359" s="81">
        <v>390.6</v>
      </c>
      <c r="I1359" s="233">
        <v>100</v>
      </c>
    </row>
    <row r="1360" spans="1:12" x14ac:dyDescent="0.25">
      <c r="A1360" s="232" t="s">
        <v>286</v>
      </c>
      <c r="B1360" s="80"/>
      <c r="C1360" s="80" t="s">
        <v>45</v>
      </c>
      <c r="D1360" s="80" t="s">
        <v>13</v>
      </c>
      <c r="E1360" s="80" t="s">
        <v>287</v>
      </c>
      <c r="F1360" s="80"/>
      <c r="G1360" s="81">
        <v>390.6</v>
      </c>
      <c r="H1360" s="81">
        <v>390.6</v>
      </c>
      <c r="I1360" s="233">
        <v>100</v>
      </c>
    </row>
    <row r="1361" spans="1:9" ht="67.5" x14ac:dyDescent="0.25">
      <c r="A1361" s="232" t="s">
        <v>288</v>
      </c>
      <c r="B1361" s="80"/>
      <c r="C1361" s="80" t="s">
        <v>45</v>
      </c>
      <c r="D1361" s="80" t="s">
        <v>13</v>
      </c>
      <c r="E1361" s="80" t="s">
        <v>289</v>
      </c>
      <c r="F1361" s="80"/>
      <c r="G1361" s="81">
        <v>390.6</v>
      </c>
      <c r="H1361" s="81">
        <v>390.6</v>
      </c>
      <c r="I1361" s="233">
        <v>100</v>
      </c>
    </row>
    <row r="1362" spans="1:9" ht="27" x14ac:dyDescent="0.25">
      <c r="A1362" s="232" t="s">
        <v>290</v>
      </c>
      <c r="B1362" s="80"/>
      <c r="C1362" s="80" t="s">
        <v>45</v>
      </c>
      <c r="D1362" s="80" t="s">
        <v>13</v>
      </c>
      <c r="E1362" s="80" t="s">
        <v>291</v>
      </c>
      <c r="F1362" s="80"/>
      <c r="G1362" s="81">
        <v>390.6</v>
      </c>
      <c r="H1362" s="81">
        <v>390.6</v>
      </c>
      <c r="I1362" s="233">
        <v>100</v>
      </c>
    </row>
    <row r="1363" spans="1:9" ht="27" x14ac:dyDescent="0.25">
      <c r="A1363" s="232" t="s">
        <v>148</v>
      </c>
      <c r="B1363" s="80"/>
      <c r="C1363" s="80" t="s">
        <v>45</v>
      </c>
      <c r="D1363" s="80" t="s">
        <v>13</v>
      </c>
      <c r="E1363" s="80" t="s">
        <v>291</v>
      </c>
      <c r="F1363" s="80" t="s">
        <v>149</v>
      </c>
      <c r="G1363" s="81">
        <v>390.6</v>
      </c>
      <c r="H1363" s="81">
        <v>390.6</v>
      </c>
      <c r="I1363" s="233">
        <v>100</v>
      </c>
    </row>
    <row r="1364" spans="1:9" x14ac:dyDescent="0.25">
      <c r="A1364" s="232" t="s">
        <v>150</v>
      </c>
      <c r="B1364" s="80"/>
      <c r="C1364" s="80" t="s">
        <v>45</v>
      </c>
      <c r="D1364" s="80" t="s">
        <v>13</v>
      </c>
      <c r="E1364" s="80" t="s">
        <v>291</v>
      </c>
      <c r="F1364" s="80" t="s">
        <v>151</v>
      </c>
      <c r="G1364" s="81">
        <v>97.7</v>
      </c>
      <c r="H1364" s="81">
        <v>97.7</v>
      </c>
      <c r="I1364" s="233">
        <v>100.1</v>
      </c>
    </row>
    <row r="1365" spans="1:9" x14ac:dyDescent="0.25">
      <c r="A1365" s="232" t="s">
        <v>240</v>
      </c>
      <c r="B1365" s="80"/>
      <c r="C1365" s="80" t="s">
        <v>45</v>
      </c>
      <c r="D1365" s="80" t="s">
        <v>13</v>
      </c>
      <c r="E1365" s="80" t="s">
        <v>291</v>
      </c>
      <c r="F1365" s="80" t="s">
        <v>241</v>
      </c>
      <c r="G1365" s="81">
        <v>292.89999999999998</v>
      </c>
      <c r="H1365" s="81">
        <v>292.89999999999998</v>
      </c>
      <c r="I1365" s="233">
        <v>100</v>
      </c>
    </row>
    <row r="1366" spans="1:9" x14ac:dyDescent="0.25">
      <c r="A1366" s="228" t="s">
        <v>807</v>
      </c>
      <c r="B1366" s="75"/>
      <c r="C1366" s="75" t="s">
        <v>127</v>
      </c>
      <c r="D1366" s="75"/>
      <c r="E1366" s="75"/>
      <c r="F1366" s="75"/>
      <c r="G1366" s="77">
        <v>432365.4</v>
      </c>
      <c r="H1366" s="77">
        <v>432348.7</v>
      </c>
      <c r="I1366" s="229">
        <v>100</v>
      </c>
    </row>
    <row r="1367" spans="1:9" x14ac:dyDescent="0.25">
      <c r="A1367" s="230" t="s">
        <v>808</v>
      </c>
      <c r="B1367" s="78"/>
      <c r="C1367" s="78" t="s">
        <v>127</v>
      </c>
      <c r="D1367" s="78" t="s">
        <v>13</v>
      </c>
      <c r="E1367" s="78"/>
      <c r="F1367" s="78"/>
      <c r="G1367" s="79">
        <v>392124</v>
      </c>
      <c r="H1367" s="79">
        <v>392123.9</v>
      </c>
      <c r="I1367" s="231">
        <v>100</v>
      </c>
    </row>
    <row r="1368" spans="1:9" x14ac:dyDescent="0.25">
      <c r="A1368" s="232" t="s">
        <v>62</v>
      </c>
      <c r="B1368" s="80"/>
      <c r="C1368" s="80" t="s">
        <v>127</v>
      </c>
      <c r="D1368" s="80" t="s">
        <v>13</v>
      </c>
      <c r="E1368" s="80" t="s">
        <v>63</v>
      </c>
      <c r="F1368" s="80"/>
      <c r="G1368" s="81">
        <v>454.3</v>
      </c>
      <c r="H1368" s="83">
        <v>454.3</v>
      </c>
      <c r="I1368" s="233">
        <v>100</v>
      </c>
    </row>
    <row r="1369" spans="1:9" x14ac:dyDescent="0.25">
      <c r="A1369" s="232" t="s">
        <v>333</v>
      </c>
      <c r="B1369" s="80"/>
      <c r="C1369" s="80" t="s">
        <v>127</v>
      </c>
      <c r="D1369" s="80" t="s">
        <v>13</v>
      </c>
      <c r="E1369" s="80" t="s">
        <v>334</v>
      </c>
      <c r="F1369" s="80"/>
      <c r="G1369" s="81">
        <v>454.3</v>
      </c>
      <c r="H1369" s="81">
        <v>454.3</v>
      </c>
      <c r="I1369" s="233">
        <v>100</v>
      </c>
    </row>
    <row r="1370" spans="1:9" ht="40.5" x14ac:dyDescent="0.25">
      <c r="A1370" s="232" t="s">
        <v>335</v>
      </c>
      <c r="B1370" s="80"/>
      <c r="C1370" s="80" t="s">
        <v>127</v>
      </c>
      <c r="D1370" s="80" t="s">
        <v>13</v>
      </c>
      <c r="E1370" s="80" t="s">
        <v>336</v>
      </c>
      <c r="F1370" s="80"/>
      <c r="G1370" s="81">
        <v>454.3</v>
      </c>
      <c r="H1370" s="81">
        <v>454.3</v>
      </c>
      <c r="I1370" s="233">
        <v>100</v>
      </c>
    </row>
    <row r="1371" spans="1:9" ht="67.5" x14ac:dyDescent="0.25">
      <c r="A1371" s="232" t="s">
        <v>693</v>
      </c>
      <c r="B1371" s="80"/>
      <c r="C1371" s="80" t="s">
        <v>127</v>
      </c>
      <c r="D1371" s="80" t="s">
        <v>13</v>
      </c>
      <c r="E1371" s="80" t="s">
        <v>694</v>
      </c>
      <c r="F1371" s="80"/>
      <c r="G1371" s="81">
        <v>454.3</v>
      </c>
      <c r="H1371" s="81">
        <v>454.3</v>
      </c>
      <c r="I1371" s="233">
        <v>100</v>
      </c>
    </row>
    <row r="1372" spans="1:9" ht="27" x14ac:dyDescent="0.25">
      <c r="A1372" s="232" t="s">
        <v>148</v>
      </c>
      <c r="B1372" s="80"/>
      <c r="C1372" s="80" t="s">
        <v>127</v>
      </c>
      <c r="D1372" s="80" t="s">
        <v>13</v>
      </c>
      <c r="E1372" s="80" t="s">
        <v>694</v>
      </c>
      <c r="F1372" s="80" t="s">
        <v>149</v>
      </c>
      <c r="G1372" s="81">
        <v>454.3</v>
      </c>
      <c r="H1372" s="81">
        <v>454.3</v>
      </c>
      <c r="I1372" s="233">
        <v>100</v>
      </c>
    </row>
    <row r="1373" spans="1:9" x14ac:dyDescent="0.25">
      <c r="A1373" s="232" t="s">
        <v>150</v>
      </c>
      <c r="B1373" s="80"/>
      <c r="C1373" s="80" t="s">
        <v>127</v>
      </c>
      <c r="D1373" s="80" t="s">
        <v>13</v>
      </c>
      <c r="E1373" s="80" t="s">
        <v>694</v>
      </c>
      <c r="F1373" s="80" t="s">
        <v>151</v>
      </c>
      <c r="G1373" s="81">
        <v>45</v>
      </c>
      <c r="H1373" s="81">
        <v>45</v>
      </c>
      <c r="I1373" s="233">
        <v>100</v>
      </c>
    </row>
    <row r="1374" spans="1:9" x14ac:dyDescent="0.25">
      <c r="A1374" s="232" t="s">
        <v>240</v>
      </c>
      <c r="B1374" s="80"/>
      <c r="C1374" s="80" t="s">
        <v>127</v>
      </c>
      <c r="D1374" s="80" t="s">
        <v>13</v>
      </c>
      <c r="E1374" s="80" t="s">
        <v>694</v>
      </c>
      <c r="F1374" s="80" t="s">
        <v>241</v>
      </c>
      <c r="G1374" s="81">
        <v>409.3</v>
      </c>
      <c r="H1374" s="81">
        <v>409.3</v>
      </c>
      <c r="I1374" s="233">
        <v>100</v>
      </c>
    </row>
    <row r="1375" spans="1:9" x14ac:dyDescent="0.25">
      <c r="A1375" s="232" t="s">
        <v>809</v>
      </c>
      <c r="B1375" s="80"/>
      <c r="C1375" s="80" t="s">
        <v>127</v>
      </c>
      <c r="D1375" s="80" t="s">
        <v>13</v>
      </c>
      <c r="E1375" s="80" t="s">
        <v>810</v>
      </c>
      <c r="F1375" s="80"/>
      <c r="G1375" s="81">
        <v>391669.7</v>
      </c>
      <c r="H1375" s="81">
        <v>391669.5</v>
      </c>
      <c r="I1375" s="233">
        <v>100</v>
      </c>
    </row>
    <row r="1376" spans="1:9" x14ac:dyDescent="0.25">
      <c r="A1376" s="232" t="s">
        <v>811</v>
      </c>
      <c r="B1376" s="80"/>
      <c r="C1376" s="80" t="s">
        <v>127</v>
      </c>
      <c r="D1376" s="80" t="s">
        <v>13</v>
      </c>
      <c r="E1376" s="80" t="s">
        <v>812</v>
      </c>
      <c r="F1376" s="80"/>
      <c r="G1376" s="81">
        <v>211267.5</v>
      </c>
      <c r="H1376" s="81">
        <v>211267.5</v>
      </c>
      <c r="I1376" s="233">
        <v>100</v>
      </c>
    </row>
    <row r="1377" spans="1:9" ht="40.5" x14ac:dyDescent="0.25">
      <c r="A1377" s="232" t="s">
        <v>813</v>
      </c>
      <c r="B1377" s="80"/>
      <c r="C1377" s="80" t="s">
        <v>127</v>
      </c>
      <c r="D1377" s="80" t="s">
        <v>13</v>
      </c>
      <c r="E1377" s="80" t="s">
        <v>814</v>
      </c>
      <c r="F1377" s="80"/>
      <c r="G1377" s="81">
        <v>211267.5</v>
      </c>
      <c r="H1377" s="81">
        <v>211267.5</v>
      </c>
      <c r="I1377" s="233">
        <v>100</v>
      </c>
    </row>
    <row r="1378" spans="1:9" ht="40.5" x14ac:dyDescent="0.25">
      <c r="A1378" s="232" t="s">
        <v>815</v>
      </c>
      <c r="B1378" s="80"/>
      <c r="C1378" s="80" t="s">
        <v>127</v>
      </c>
      <c r="D1378" s="80" t="s">
        <v>13</v>
      </c>
      <c r="E1378" s="80" t="s">
        <v>816</v>
      </c>
      <c r="F1378" s="80"/>
      <c r="G1378" s="81">
        <v>4335</v>
      </c>
      <c r="H1378" s="81">
        <v>4335</v>
      </c>
      <c r="I1378" s="233">
        <v>100</v>
      </c>
    </row>
    <row r="1379" spans="1:9" ht="27" x14ac:dyDescent="0.25">
      <c r="A1379" s="232" t="s">
        <v>148</v>
      </c>
      <c r="B1379" s="80"/>
      <c r="C1379" s="80" t="s">
        <v>127</v>
      </c>
      <c r="D1379" s="80" t="s">
        <v>13</v>
      </c>
      <c r="E1379" s="80" t="s">
        <v>816</v>
      </c>
      <c r="F1379" s="80" t="s">
        <v>149</v>
      </c>
      <c r="G1379" s="81">
        <v>4335</v>
      </c>
      <c r="H1379" s="81">
        <v>4335</v>
      </c>
      <c r="I1379" s="233">
        <v>100</v>
      </c>
    </row>
    <row r="1380" spans="1:9" x14ac:dyDescent="0.25">
      <c r="A1380" s="232" t="s">
        <v>240</v>
      </c>
      <c r="B1380" s="80"/>
      <c r="C1380" s="80" t="s">
        <v>127</v>
      </c>
      <c r="D1380" s="80" t="s">
        <v>13</v>
      </c>
      <c r="E1380" s="80" t="s">
        <v>816</v>
      </c>
      <c r="F1380" s="80" t="s">
        <v>241</v>
      </c>
      <c r="G1380" s="81">
        <v>4335</v>
      </c>
      <c r="H1380" s="81">
        <v>4335</v>
      </c>
      <c r="I1380" s="233">
        <v>100</v>
      </c>
    </row>
    <row r="1381" spans="1:9" ht="40.5" x14ac:dyDescent="0.25">
      <c r="A1381" s="232" t="s">
        <v>817</v>
      </c>
      <c r="B1381" s="80"/>
      <c r="C1381" s="80" t="s">
        <v>127</v>
      </c>
      <c r="D1381" s="80" t="s">
        <v>13</v>
      </c>
      <c r="E1381" s="80" t="s">
        <v>818</v>
      </c>
      <c r="F1381" s="80"/>
      <c r="G1381" s="81">
        <v>206932.5</v>
      </c>
      <c r="H1381" s="81">
        <v>206932.5</v>
      </c>
      <c r="I1381" s="233">
        <v>100</v>
      </c>
    </row>
    <row r="1382" spans="1:9" ht="27" x14ac:dyDescent="0.25">
      <c r="A1382" s="232" t="s">
        <v>148</v>
      </c>
      <c r="B1382" s="80"/>
      <c r="C1382" s="80" t="s">
        <v>127</v>
      </c>
      <c r="D1382" s="80" t="s">
        <v>13</v>
      </c>
      <c r="E1382" s="80" t="s">
        <v>818</v>
      </c>
      <c r="F1382" s="80" t="s">
        <v>149</v>
      </c>
      <c r="G1382" s="81">
        <v>206932.5</v>
      </c>
      <c r="H1382" s="81">
        <v>206932.5</v>
      </c>
      <c r="I1382" s="233">
        <v>100</v>
      </c>
    </row>
    <row r="1383" spans="1:9" x14ac:dyDescent="0.25">
      <c r="A1383" s="232" t="s">
        <v>150</v>
      </c>
      <c r="B1383" s="80"/>
      <c r="C1383" s="80" t="s">
        <v>127</v>
      </c>
      <c r="D1383" s="80" t="s">
        <v>13</v>
      </c>
      <c r="E1383" s="80" t="s">
        <v>818</v>
      </c>
      <c r="F1383" s="80" t="s">
        <v>151</v>
      </c>
      <c r="G1383" s="81">
        <v>14894</v>
      </c>
      <c r="H1383" s="81">
        <v>14894</v>
      </c>
      <c r="I1383" s="233">
        <v>100</v>
      </c>
    </row>
    <row r="1384" spans="1:9" x14ac:dyDescent="0.25">
      <c r="A1384" s="232" t="s">
        <v>240</v>
      </c>
      <c r="B1384" s="80"/>
      <c r="C1384" s="80" t="s">
        <v>127</v>
      </c>
      <c r="D1384" s="80" t="s">
        <v>13</v>
      </c>
      <c r="E1384" s="80" t="s">
        <v>818</v>
      </c>
      <c r="F1384" s="80" t="s">
        <v>241</v>
      </c>
      <c r="G1384" s="81">
        <v>192038.5</v>
      </c>
      <c r="H1384" s="81">
        <v>192038.5</v>
      </c>
      <c r="I1384" s="233">
        <v>100</v>
      </c>
    </row>
    <row r="1385" spans="1:9" x14ac:dyDescent="0.25">
      <c r="A1385" s="232" t="s">
        <v>819</v>
      </c>
      <c r="B1385" s="80"/>
      <c r="C1385" s="80" t="s">
        <v>127</v>
      </c>
      <c r="D1385" s="80" t="s">
        <v>13</v>
      </c>
      <c r="E1385" s="80" t="s">
        <v>820</v>
      </c>
      <c r="F1385" s="80"/>
      <c r="G1385" s="81">
        <v>180402.1</v>
      </c>
      <c r="H1385" s="81">
        <v>180401.9</v>
      </c>
      <c r="I1385" s="233">
        <v>100</v>
      </c>
    </row>
    <row r="1386" spans="1:9" ht="27" x14ac:dyDescent="0.25">
      <c r="A1386" s="232" t="s">
        <v>821</v>
      </c>
      <c r="B1386" s="80"/>
      <c r="C1386" s="80" t="s">
        <v>127</v>
      </c>
      <c r="D1386" s="80" t="s">
        <v>13</v>
      </c>
      <c r="E1386" s="80" t="s">
        <v>822</v>
      </c>
      <c r="F1386" s="80"/>
      <c r="G1386" s="81">
        <v>180402.1</v>
      </c>
      <c r="H1386" s="81">
        <v>180401.9</v>
      </c>
      <c r="I1386" s="233">
        <v>100</v>
      </c>
    </row>
    <row r="1387" spans="1:9" ht="40.5" x14ac:dyDescent="0.25">
      <c r="A1387" s="232" t="s">
        <v>823</v>
      </c>
      <c r="B1387" s="80"/>
      <c r="C1387" s="80" t="s">
        <v>127</v>
      </c>
      <c r="D1387" s="80" t="s">
        <v>13</v>
      </c>
      <c r="E1387" s="80" t="s">
        <v>824</v>
      </c>
      <c r="F1387" s="80"/>
      <c r="G1387" s="81">
        <v>180402.1</v>
      </c>
      <c r="H1387" s="81">
        <v>180401.9</v>
      </c>
      <c r="I1387" s="233">
        <v>100</v>
      </c>
    </row>
    <row r="1388" spans="1:9" ht="27" x14ac:dyDescent="0.25">
      <c r="A1388" s="232" t="s">
        <v>148</v>
      </c>
      <c r="B1388" s="80"/>
      <c r="C1388" s="80" t="s">
        <v>127</v>
      </c>
      <c r="D1388" s="80" t="s">
        <v>13</v>
      </c>
      <c r="E1388" s="80" t="s">
        <v>824</v>
      </c>
      <c r="F1388" s="80" t="s">
        <v>149</v>
      </c>
      <c r="G1388" s="81">
        <v>180402.1</v>
      </c>
      <c r="H1388" s="81">
        <v>180401.9</v>
      </c>
      <c r="I1388" s="233">
        <v>100</v>
      </c>
    </row>
    <row r="1389" spans="1:9" x14ac:dyDescent="0.25">
      <c r="A1389" s="232" t="s">
        <v>150</v>
      </c>
      <c r="B1389" s="80"/>
      <c r="C1389" s="80" t="s">
        <v>127</v>
      </c>
      <c r="D1389" s="80" t="s">
        <v>13</v>
      </c>
      <c r="E1389" s="80" t="s">
        <v>824</v>
      </c>
      <c r="F1389" s="80" t="s">
        <v>151</v>
      </c>
      <c r="G1389" s="81">
        <v>127903.8</v>
      </c>
      <c r="H1389" s="81">
        <v>127903.6</v>
      </c>
      <c r="I1389" s="233">
        <v>100</v>
      </c>
    </row>
    <row r="1390" spans="1:9" x14ac:dyDescent="0.25">
      <c r="A1390" s="232" t="s">
        <v>240</v>
      </c>
      <c r="B1390" s="80"/>
      <c r="C1390" s="80" t="s">
        <v>127</v>
      </c>
      <c r="D1390" s="80" t="s">
        <v>13</v>
      </c>
      <c r="E1390" s="80" t="s">
        <v>824</v>
      </c>
      <c r="F1390" s="80" t="s">
        <v>241</v>
      </c>
      <c r="G1390" s="81">
        <v>52498.3</v>
      </c>
      <c r="H1390" s="81">
        <v>52498.3</v>
      </c>
      <c r="I1390" s="233">
        <v>100</v>
      </c>
    </row>
    <row r="1391" spans="1:9" x14ac:dyDescent="0.25">
      <c r="A1391" s="230" t="s">
        <v>831</v>
      </c>
      <c r="B1391" s="78"/>
      <c r="C1391" s="78" t="s">
        <v>127</v>
      </c>
      <c r="D1391" s="78" t="s">
        <v>15</v>
      </c>
      <c r="E1391" s="78"/>
      <c r="F1391" s="78"/>
      <c r="G1391" s="79">
        <v>38704.9</v>
      </c>
      <c r="H1391" s="79">
        <v>38688.5</v>
      </c>
      <c r="I1391" s="231">
        <v>100</v>
      </c>
    </row>
    <row r="1392" spans="1:9" x14ac:dyDescent="0.25">
      <c r="A1392" s="232" t="s">
        <v>62</v>
      </c>
      <c r="B1392" s="80"/>
      <c r="C1392" s="80" t="s">
        <v>127</v>
      </c>
      <c r="D1392" s="80" t="s">
        <v>15</v>
      </c>
      <c r="E1392" s="80" t="s">
        <v>63</v>
      </c>
      <c r="F1392" s="80"/>
      <c r="G1392" s="81">
        <v>107.3</v>
      </c>
      <c r="H1392" s="81">
        <v>107.3</v>
      </c>
      <c r="I1392" s="233">
        <v>100</v>
      </c>
    </row>
    <row r="1393" spans="1:9" x14ac:dyDescent="0.25">
      <c r="A1393" s="232" t="s">
        <v>333</v>
      </c>
      <c r="B1393" s="80"/>
      <c r="C1393" s="80" t="s">
        <v>127</v>
      </c>
      <c r="D1393" s="80" t="s">
        <v>15</v>
      </c>
      <c r="E1393" s="80" t="s">
        <v>334</v>
      </c>
      <c r="F1393" s="80"/>
      <c r="G1393" s="81">
        <v>107.3</v>
      </c>
      <c r="H1393" s="81">
        <v>107.3</v>
      </c>
      <c r="I1393" s="233">
        <v>100</v>
      </c>
    </row>
    <row r="1394" spans="1:9" ht="40.5" x14ac:dyDescent="0.25">
      <c r="A1394" s="232" t="s">
        <v>752</v>
      </c>
      <c r="B1394" s="80"/>
      <c r="C1394" s="80" t="s">
        <v>127</v>
      </c>
      <c r="D1394" s="80" t="s">
        <v>15</v>
      </c>
      <c r="E1394" s="80" t="s">
        <v>753</v>
      </c>
      <c r="F1394" s="80"/>
      <c r="G1394" s="81">
        <v>107.3</v>
      </c>
      <c r="H1394" s="81">
        <v>107.3</v>
      </c>
      <c r="I1394" s="233">
        <v>100</v>
      </c>
    </row>
    <row r="1395" spans="1:9" ht="54" x14ac:dyDescent="0.25">
      <c r="A1395" s="232" t="s">
        <v>754</v>
      </c>
      <c r="B1395" s="80"/>
      <c r="C1395" s="80" t="s">
        <v>127</v>
      </c>
      <c r="D1395" s="80" t="s">
        <v>15</v>
      </c>
      <c r="E1395" s="80" t="s">
        <v>755</v>
      </c>
      <c r="F1395" s="80"/>
      <c r="G1395" s="81">
        <v>107.3</v>
      </c>
      <c r="H1395" s="81">
        <v>107.3</v>
      </c>
      <c r="I1395" s="233">
        <v>100</v>
      </c>
    </row>
    <row r="1396" spans="1:9" ht="54" x14ac:dyDescent="0.25">
      <c r="A1396" s="232" t="s">
        <v>24</v>
      </c>
      <c r="B1396" s="80"/>
      <c r="C1396" s="80" t="s">
        <v>127</v>
      </c>
      <c r="D1396" s="80" t="s">
        <v>15</v>
      </c>
      <c r="E1396" s="80" t="s">
        <v>755</v>
      </c>
      <c r="F1396" s="80" t="s">
        <v>25</v>
      </c>
      <c r="G1396" s="81">
        <v>38.5</v>
      </c>
      <c r="H1396" s="81">
        <v>38.5</v>
      </c>
      <c r="I1396" s="233">
        <v>100</v>
      </c>
    </row>
    <row r="1397" spans="1:9" x14ac:dyDescent="0.25">
      <c r="A1397" s="232" t="s">
        <v>142</v>
      </c>
      <c r="B1397" s="80"/>
      <c r="C1397" s="80" t="s">
        <v>127</v>
      </c>
      <c r="D1397" s="80" t="s">
        <v>15</v>
      </c>
      <c r="E1397" s="80" t="s">
        <v>755</v>
      </c>
      <c r="F1397" s="80" t="s">
        <v>143</v>
      </c>
      <c r="G1397" s="81">
        <v>38.5</v>
      </c>
      <c r="H1397" s="81">
        <v>38.5</v>
      </c>
      <c r="I1397" s="233">
        <v>100</v>
      </c>
    </row>
    <row r="1398" spans="1:9" ht="27" x14ac:dyDescent="0.25">
      <c r="A1398" s="232" t="s">
        <v>40</v>
      </c>
      <c r="B1398" s="80"/>
      <c r="C1398" s="80" t="s">
        <v>127</v>
      </c>
      <c r="D1398" s="80" t="s">
        <v>15</v>
      </c>
      <c r="E1398" s="80" t="s">
        <v>755</v>
      </c>
      <c r="F1398" s="80" t="s">
        <v>41</v>
      </c>
      <c r="G1398" s="81">
        <v>68.8</v>
      </c>
      <c r="H1398" s="81">
        <v>68.8</v>
      </c>
      <c r="I1398" s="233">
        <v>100</v>
      </c>
    </row>
    <row r="1399" spans="1:9" ht="27" x14ac:dyDescent="0.25">
      <c r="A1399" s="232" t="s">
        <v>42</v>
      </c>
      <c r="B1399" s="80"/>
      <c r="C1399" s="80" t="s">
        <v>127</v>
      </c>
      <c r="D1399" s="80" t="s">
        <v>15</v>
      </c>
      <c r="E1399" s="80" t="s">
        <v>755</v>
      </c>
      <c r="F1399" s="80" t="s">
        <v>43</v>
      </c>
      <c r="G1399" s="81">
        <v>68.8</v>
      </c>
      <c r="H1399" s="81">
        <v>68.8</v>
      </c>
      <c r="I1399" s="233">
        <v>100</v>
      </c>
    </row>
    <row r="1400" spans="1:9" x14ac:dyDescent="0.25">
      <c r="A1400" s="232" t="s">
        <v>809</v>
      </c>
      <c r="B1400" s="80"/>
      <c r="C1400" s="80" t="s">
        <v>127</v>
      </c>
      <c r="D1400" s="80" t="s">
        <v>15</v>
      </c>
      <c r="E1400" s="80" t="s">
        <v>810</v>
      </c>
      <c r="F1400" s="80"/>
      <c r="G1400" s="81">
        <v>38597.599999999999</v>
      </c>
      <c r="H1400" s="81">
        <v>38581.1</v>
      </c>
      <c r="I1400" s="233">
        <v>100</v>
      </c>
    </row>
    <row r="1401" spans="1:9" x14ac:dyDescent="0.25">
      <c r="A1401" s="232" t="s">
        <v>811</v>
      </c>
      <c r="B1401" s="80"/>
      <c r="C1401" s="80" t="s">
        <v>127</v>
      </c>
      <c r="D1401" s="80" t="s">
        <v>15</v>
      </c>
      <c r="E1401" s="80" t="s">
        <v>812</v>
      </c>
      <c r="F1401" s="80"/>
      <c r="G1401" s="81">
        <v>38597.599999999999</v>
      </c>
      <c r="H1401" s="81">
        <v>38581.1</v>
      </c>
      <c r="I1401" s="233">
        <v>100</v>
      </c>
    </row>
    <row r="1402" spans="1:9" ht="40.5" x14ac:dyDescent="0.25">
      <c r="A1402" s="232" t="s">
        <v>813</v>
      </c>
      <c r="B1402" s="80"/>
      <c r="C1402" s="80" t="s">
        <v>127</v>
      </c>
      <c r="D1402" s="80" t="s">
        <v>15</v>
      </c>
      <c r="E1402" s="80" t="s">
        <v>814</v>
      </c>
      <c r="F1402" s="80"/>
      <c r="G1402" s="81">
        <v>38597.599999999999</v>
      </c>
      <c r="H1402" s="81">
        <v>38581.1</v>
      </c>
      <c r="I1402" s="233">
        <v>100</v>
      </c>
    </row>
    <row r="1403" spans="1:9" ht="27" x14ac:dyDescent="0.25">
      <c r="A1403" s="232" t="s">
        <v>832</v>
      </c>
      <c r="B1403" s="80"/>
      <c r="C1403" s="80" t="s">
        <v>127</v>
      </c>
      <c r="D1403" s="80" t="s">
        <v>15</v>
      </c>
      <c r="E1403" s="80" t="s">
        <v>833</v>
      </c>
      <c r="F1403" s="80"/>
      <c r="G1403" s="81">
        <v>1594.1</v>
      </c>
      <c r="H1403" s="81">
        <v>1577.7</v>
      </c>
      <c r="I1403" s="233">
        <v>99</v>
      </c>
    </row>
    <row r="1404" spans="1:9" ht="54" x14ac:dyDescent="0.25">
      <c r="A1404" s="232" t="s">
        <v>24</v>
      </c>
      <c r="B1404" s="80"/>
      <c r="C1404" s="80" t="s">
        <v>127</v>
      </c>
      <c r="D1404" s="80" t="s">
        <v>15</v>
      </c>
      <c r="E1404" s="80" t="s">
        <v>833</v>
      </c>
      <c r="F1404" s="80" t="s">
        <v>25</v>
      </c>
      <c r="G1404" s="81">
        <v>272.10000000000002</v>
      </c>
      <c r="H1404" s="81">
        <v>272.10000000000002</v>
      </c>
      <c r="I1404" s="233">
        <v>100</v>
      </c>
    </row>
    <row r="1405" spans="1:9" x14ac:dyDescent="0.25">
      <c r="A1405" s="232" t="s">
        <v>142</v>
      </c>
      <c r="B1405" s="80"/>
      <c r="C1405" s="80" t="s">
        <v>127</v>
      </c>
      <c r="D1405" s="80" t="s">
        <v>15</v>
      </c>
      <c r="E1405" s="80" t="s">
        <v>833</v>
      </c>
      <c r="F1405" s="80" t="s">
        <v>143</v>
      </c>
      <c r="G1405" s="81">
        <v>272.10000000000002</v>
      </c>
      <c r="H1405" s="81">
        <v>272.10000000000002</v>
      </c>
      <c r="I1405" s="233">
        <v>100</v>
      </c>
    </row>
    <row r="1406" spans="1:9" ht="27" x14ac:dyDescent="0.25">
      <c r="A1406" s="232" t="s">
        <v>40</v>
      </c>
      <c r="B1406" s="80"/>
      <c r="C1406" s="80" t="s">
        <v>127</v>
      </c>
      <c r="D1406" s="80" t="s">
        <v>15</v>
      </c>
      <c r="E1406" s="80" t="s">
        <v>833</v>
      </c>
      <c r="F1406" s="80" t="s">
        <v>41</v>
      </c>
      <c r="G1406" s="81">
        <v>424</v>
      </c>
      <c r="H1406" s="81">
        <v>407.6</v>
      </c>
      <c r="I1406" s="233">
        <v>96.1</v>
      </c>
    </row>
    <row r="1407" spans="1:9" ht="27" x14ac:dyDescent="0.25">
      <c r="A1407" s="232" t="s">
        <v>42</v>
      </c>
      <c r="B1407" s="80"/>
      <c r="C1407" s="80" t="s">
        <v>127</v>
      </c>
      <c r="D1407" s="80" t="s">
        <v>15</v>
      </c>
      <c r="E1407" s="80" t="s">
        <v>833</v>
      </c>
      <c r="F1407" s="80" t="s">
        <v>43</v>
      </c>
      <c r="G1407" s="81">
        <v>424</v>
      </c>
      <c r="H1407" s="81">
        <v>407.6</v>
      </c>
      <c r="I1407" s="233">
        <v>96.1</v>
      </c>
    </row>
    <row r="1408" spans="1:9" x14ac:dyDescent="0.25">
      <c r="A1408" s="232" t="s">
        <v>114</v>
      </c>
      <c r="B1408" s="80"/>
      <c r="C1408" s="80" t="s">
        <v>127</v>
      </c>
      <c r="D1408" s="80" t="s">
        <v>15</v>
      </c>
      <c r="E1408" s="80" t="s">
        <v>833</v>
      </c>
      <c r="F1408" s="80" t="s">
        <v>115</v>
      </c>
      <c r="G1408" s="81">
        <v>898</v>
      </c>
      <c r="H1408" s="81">
        <v>898</v>
      </c>
      <c r="I1408" s="233">
        <v>100</v>
      </c>
    </row>
    <row r="1409" spans="1:12" x14ac:dyDescent="0.25">
      <c r="A1409" s="232" t="s">
        <v>834</v>
      </c>
      <c r="B1409" s="80"/>
      <c r="C1409" s="80" t="s">
        <v>127</v>
      </c>
      <c r="D1409" s="80" t="s">
        <v>15</v>
      </c>
      <c r="E1409" s="80" t="s">
        <v>833</v>
      </c>
      <c r="F1409" s="80" t="s">
        <v>835</v>
      </c>
      <c r="G1409" s="81">
        <v>898</v>
      </c>
      <c r="H1409" s="81">
        <v>898</v>
      </c>
      <c r="I1409" s="233">
        <v>100</v>
      </c>
    </row>
    <row r="1410" spans="1:12" ht="40.5" x14ac:dyDescent="0.25">
      <c r="A1410" s="232" t="s">
        <v>817</v>
      </c>
      <c r="B1410" s="80"/>
      <c r="C1410" s="80" t="s">
        <v>127</v>
      </c>
      <c r="D1410" s="80" t="s">
        <v>15</v>
      </c>
      <c r="E1410" s="80" t="s">
        <v>818</v>
      </c>
      <c r="F1410" s="80"/>
      <c r="G1410" s="81">
        <v>37003.5</v>
      </c>
      <c r="H1410" s="81">
        <v>37003.5</v>
      </c>
      <c r="I1410" s="233">
        <v>100</v>
      </c>
    </row>
    <row r="1411" spans="1:12" ht="27" x14ac:dyDescent="0.25">
      <c r="A1411" s="232" t="s">
        <v>148</v>
      </c>
      <c r="B1411" s="80"/>
      <c r="C1411" s="80" t="s">
        <v>127</v>
      </c>
      <c r="D1411" s="80" t="s">
        <v>15</v>
      </c>
      <c r="E1411" s="80" t="s">
        <v>818</v>
      </c>
      <c r="F1411" s="80" t="s">
        <v>149</v>
      </c>
      <c r="G1411" s="81">
        <v>37003.5</v>
      </c>
      <c r="H1411" s="81">
        <v>37003.5</v>
      </c>
      <c r="I1411" s="233">
        <v>100</v>
      </c>
    </row>
    <row r="1412" spans="1:12" x14ac:dyDescent="0.25">
      <c r="A1412" s="232" t="s">
        <v>240</v>
      </c>
      <c r="B1412" s="80"/>
      <c r="C1412" s="80" t="s">
        <v>127</v>
      </c>
      <c r="D1412" s="80" t="s">
        <v>15</v>
      </c>
      <c r="E1412" s="80" t="s">
        <v>818</v>
      </c>
      <c r="F1412" s="80" t="s">
        <v>241</v>
      </c>
      <c r="G1412" s="81">
        <v>37003.5</v>
      </c>
      <c r="H1412" s="81">
        <v>37003.5</v>
      </c>
      <c r="I1412" s="233">
        <v>100</v>
      </c>
    </row>
    <row r="1413" spans="1:12" x14ac:dyDescent="0.25">
      <c r="A1413" s="230" t="s">
        <v>836</v>
      </c>
      <c r="B1413" s="78"/>
      <c r="C1413" s="78" t="s">
        <v>127</v>
      </c>
      <c r="D1413" s="78" t="s">
        <v>33</v>
      </c>
      <c r="E1413" s="78"/>
      <c r="F1413" s="78"/>
      <c r="G1413" s="79">
        <v>1536.5</v>
      </c>
      <c r="H1413" s="79">
        <v>1536.5</v>
      </c>
      <c r="I1413" s="231">
        <v>100</v>
      </c>
    </row>
    <row r="1414" spans="1:12" x14ac:dyDescent="0.25">
      <c r="A1414" s="232" t="s">
        <v>809</v>
      </c>
      <c r="B1414" s="80"/>
      <c r="C1414" s="80" t="s">
        <v>127</v>
      </c>
      <c r="D1414" s="80" t="s">
        <v>33</v>
      </c>
      <c r="E1414" s="80" t="s">
        <v>810</v>
      </c>
      <c r="F1414" s="80"/>
      <c r="G1414" s="81">
        <v>1536.5</v>
      </c>
      <c r="H1414" s="81">
        <v>1536.5</v>
      </c>
      <c r="I1414" s="233">
        <v>100</v>
      </c>
    </row>
    <row r="1415" spans="1:12" x14ac:dyDescent="0.25">
      <c r="A1415" s="232" t="s">
        <v>819</v>
      </c>
      <c r="B1415" s="80"/>
      <c r="C1415" s="80" t="s">
        <v>127</v>
      </c>
      <c r="D1415" s="80" t="s">
        <v>33</v>
      </c>
      <c r="E1415" s="80" t="s">
        <v>820</v>
      </c>
      <c r="F1415" s="80"/>
      <c r="G1415" s="81">
        <v>1536.5</v>
      </c>
      <c r="H1415" s="81">
        <v>1536.5</v>
      </c>
      <c r="I1415" s="233">
        <v>100</v>
      </c>
    </row>
    <row r="1416" spans="1:12" x14ac:dyDescent="0.25">
      <c r="A1416" s="232" t="s">
        <v>837</v>
      </c>
      <c r="B1416" s="80"/>
      <c r="C1416" s="80" t="s">
        <v>127</v>
      </c>
      <c r="D1416" s="80" t="s">
        <v>33</v>
      </c>
      <c r="E1416" s="80" t="s">
        <v>838</v>
      </c>
      <c r="F1416" s="80"/>
      <c r="G1416" s="81">
        <v>1536.5</v>
      </c>
      <c r="H1416" s="81">
        <v>1536.5</v>
      </c>
      <c r="I1416" s="233">
        <v>100</v>
      </c>
    </row>
    <row r="1417" spans="1:12" ht="54" x14ac:dyDescent="0.25">
      <c r="A1417" s="232" t="s">
        <v>839</v>
      </c>
      <c r="B1417" s="80"/>
      <c r="C1417" s="80" t="s">
        <v>127</v>
      </c>
      <c r="D1417" s="80" t="s">
        <v>33</v>
      </c>
      <c r="E1417" s="80" t="s">
        <v>840</v>
      </c>
      <c r="F1417" s="80"/>
      <c r="G1417" s="81">
        <v>1536.5</v>
      </c>
      <c r="H1417" s="81">
        <v>1536.5</v>
      </c>
      <c r="I1417" s="233">
        <v>100</v>
      </c>
    </row>
    <row r="1418" spans="1:12" ht="27" x14ac:dyDescent="0.25">
      <c r="A1418" s="232" t="s">
        <v>148</v>
      </c>
      <c r="B1418" s="80"/>
      <c r="C1418" s="80" t="s">
        <v>127</v>
      </c>
      <c r="D1418" s="80" t="s">
        <v>33</v>
      </c>
      <c r="E1418" s="80" t="s">
        <v>840</v>
      </c>
      <c r="F1418" s="80" t="s">
        <v>149</v>
      </c>
      <c r="G1418" s="81">
        <v>1536.5</v>
      </c>
      <c r="H1418" s="81">
        <v>1536.5</v>
      </c>
      <c r="I1418" s="233">
        <v>100</v>
      </c>
    </row>
    <row r="1419" spans="1:12" x14ac:dyDescent="0.25">
      <c r="A1419" s="232" t="s">
        <v>150</v>
      </c>
      <c r="B1419" s="80"/>
      <c r="C1419" s="80" t="s">
        <v>127</v>
      </c>
      <c r="D1419" s="80" t="s">
        <v>33</v>
      </c>
      <c r="E1419" s="80" t="s">
        <v>840</v>
      </c>
      <c r="F1419" s="80" t="s">
        <v>151</v>
      </c>
      <c r="G1419" s="81">
        <v>1536.5</v>
      </c>
      <c r="H1419" s="81">
        <v>1536.5</v>
      </c>
      <c r="I1419" s="233">
        <v>100</v>
      </c>
    </row>
    <row r="1420" spans="1:12" ht="29.25" customHeight="1" x14ac:dyDescent="0.25">
      <c r="A1420" s="236" t="s">
        <v>880</v>
      </c>
      <c r="B1420" s="90"/>
      <c r="C1420" s="90"/>
      <c r="D1420" s="90"/>
      <c r="E1420" s="90"/>
      <c r="F1420" s="90"/>
      <c r="G1420" s="91">
        <v>11723339.4</v>
      </c>
      <c r="H1420" s="91">
        <v>11563687.9</v>
      </c>
      <c r="I1420" s="237">
        <v>98.6</v>
      </c>
      <c r="K1420" s="82"/>
      <c r="L1420" s="82"/>
    </row>
    <row r="1421" spans="1:12" x14ac:dyDescent="0.25">
      <c r="A1421" s="69"/>
    </row>
    <row r="1422" spans="1:12" x14ac:dyDescent="0.25">
      <c r="A1422" s="92" t="s">
        <v>881</v>
      </c>
      <c r="F1422" s="93"/>
      <c r="G1422" s="94">
        <v>78626.899999999994</v>
      </c>
      <c r="H1422" s="191">
        <v>73765</v>
      </c>
      <c r="I1422" s="191">
        <v>93.8</v>
      </c>
    </row>
  </sheetData>
  <mergeCells count="2">
    <mergeCell ref="A1:I1"/>
    <mergeCell ref="A3:I3"/>
  </mergeCells>
  <pageMargins left="1.1417322834645669" right="0.35433070866141736" top="0.39370078740157483" bottom="0.39370078740157483" header="0.11811023622047245" footer="0.11811023622047245"/>
  <pageSetup paperSize="9" scale="63" firstPageNumber="6" fitToHeight="0" orientation="portrait" useFirstPageNumber="1" r:id="rId1"/>
  <headerFooter>
    <oddFooter>&amp;CСтраница &amp;P</oddFooter>
    <evenHeader>&amp;LФинансовое управление Администрации городского округа Мытищи</evenHeader>
    <evenFooter>&amp;L 18.01.2021 11:12:50&amp;R&amp;P/&amp;N</evenFooter>
    <firstHeader>&amp;LФинансовое управление Администрации городского округа Мытищи</firstHeader>
    <firstFooter>&amp;L 18.01.2021 11:12:50&amp;R&amp;P/&amp;N</firstFooter>
  </headerFooter>
  <ignoredErrors>
    <ignoredError sqref="C7:D830 E1405:F1419 E1379:F1404 E6:F830 C831:D1327 E831:F1327 C1328:D1422 E1328:F137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view="pageLayout" zoomScaleNormal="140" zoomScaleSheetLayoutView="100" workbookViewId="0">
      <selection activeCell="A6" sqref="A6:P59"/>
    </sheetView>
  </sheetViews>
  <sheetFormatPr defaultColWidth="9.140625" defaultRowHeight="12" x14ac:dyDescent="0.2"/>
  <cols>
    <col min="1" max="1" width="91.85546875" style="23" customWidth="1"/>
    <col min="2" max="2" width="15.140625" style="23" hidden="1" customWidth="1"/>
    <col min="3" max="3" width="14" style="23" hidden="1" customWidth="1"/>
    <col min="4" max="4" width="10.28515625" style="23" hidden="1" customWidth="1"/>
    <col min="5" max="8" width="0" style="23" hidden="1" customWidth="1"/>
    <col min="9" max="9" width="13.85546875" style="23" hidden="1" customWidth="1"/>
    <col min="10" max="13" width="0" style="23" hidden="1" customWidth="1"/>
    <col min="14" max="14" width="14.28515625" style="23" customWidth="1"/>
    <col min="15" max="15" width="16.5703125" style="23" customWidth="1"/>
    <col min="16" max="16" width="10.7109375" style="23" customWidth="1"/>
    <col min="17" max="16384" width="9.140625" style="23"/>
  </cols>
  <sheetData>
    <row r="1" spans="1:17" ht="15.75" customHeight="1" x14ac:dyDescent="0.2">
      <c r="A1" s="269" t="s">
        <v>882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7" ht="12.75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</row>
    <row r="3" spans="1:17" ht="21.7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</row>
    <row r="4" spans="1:17" ht="15" x14ac:dyDescent="0.2">
      <c r="A4" s="24"/>
      <c r="B4" s="24"/>
      <c r="C4" s="24"/>
      <c r="L4" s="25"/>
      <c r="M4" s="25"/>
      <c r="N4" s="25"/>
      <c r="O4" s="25"/>
      <c r="P4" s="25"/>
    </row>
    <row r="5" spans="1:17" ht="15.75" customHeight="1" x14ac:dyDescent="0.2">
      <c r="A5" s="24"/>
      <c r="B5" s="272" t="s">
        <v>883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</row>
    <row r="6" spans="1:17" ht="12" customHeight="1" x14ac:dyDescent="0.25">
      <c r="A6" s="270" t="s">
        <v>884</v>
      </c>
      <c r="B6" s="273" t="s">
        <v>885</v>
      </c>
      <c r="C6" s="276" t="s">
        <v>886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76" t="s">
        <v>887</v>
      </c>
      <c r="O6" s="276" t="s">
        <v>888</v>
      </c>
      <c r="P6" s="270" t="s">
        <v>889</v>
      </c>
    </row>
    <row r="7" spans="1:17" ht="12" customHeight="1" x14ac:dyDescent="0.25">
      <c r="A7" s="271"/>
      <c r="B7" s="274"/>
      <c r="C7" s="277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77"/>
      <c r="O7" s="277"/>
      <c r="P7" s="271"/>
    </row>
    <row r="8" spans="1:17" ht="12.75" customHeight="1" x14ac:dyDescent="0.25">
      <c r="A8" s="271"/>
      <c r="B8" s="275"/>
      <c r="C8" s="278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78"/>
      <c r="O8" s="278"/>
      <c r="P8" s="271"/>
    </row>
    <row r="9" spans="1:17" ht="14.25" x14ac:dyDescent="0.2">
      <c r="A9" s="26">
        <v>1</v>
      </c>
      <c r="B9" s="26">
        <v>3</v>
      </c>
      <c r="C9" s="26">
        <v>4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6">
        <v>2</v>
      </c>
      <c r="O9" s="26">
        <v>3</v>
      </c>
      <c r="P9" s="26">
        <v>4</v>
      </c>
    </row>
    <row r="10" spans="1:17" ht="23.1" customHeight="1" x14ac:dyDescent="0.2">
      <c r="A10" s="27" t="s">
        <v>890</v>
      </c>
      <c r="B10" s="28" t="e">
        <f>B11+B12+B13+B14+#REF!+#REF!+B22+B15+B16+B17+B18+#REF!+B19+B20+B21+B23+#REF!+#REF!+B29+#REF!+B24</f>
        <v>#REF!</v>
      </c>
      <c r="C10" s="28" t="e">
        <f>B10-#REF!</f>
        <v>#REF!</v>
      </c>
      <c r="D10" s="241"/>
      <c r="E10" s="242"/>
      <c r="F10" s="242"/>
      <c r="G10" s="242"/>
      <c r="H10" s="242"/>
      <c r="I10" s="242"/>
      <c r="J10" s="242"/>
      <c r="K10" s="242"/>
      <c r="L10" s="242"/>
      <c r="M10" s="242"/>
      <c r="N10" s="28">
        <v>4510718.4000000004</v>
      </c>
      <c r="O10" s="28">
        <v>4463802.2</v>
      </c>
      <c r="P10" s="28">
        <v>99</v>
      </c>
      <c r="Q10" s="195"/>
    </row>
    <row r="11" spans="1:17" ht="47.25" customHeight="1" x14ac:dyDescent="0.2">
      <c r="A11" s="29" t="s">
        <v>891</v>
      </c>
      <c r="B11" s="30">
        <v>284</v>
      </c>
      <c r="C11" s="30" t="e">
        <f>B11-#REF!</f>
        <v>#REF!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30">
        <v>72</v>
      </c>
      <c r="O11" s="31">
        <v>49.9</v>
      </c>
      <c r="P11" s="186">
        <v>69.3</v>
      </c>
      <c r="Q11" s="192"/>
    </row>
    <row r="12" spans="1:17" ht="75.75" customHeight="1" x14ac:dyDescent="0.2">
      <c r="A12" s="29" t="s">
        <v>892</v>
      </c>
      <c r="B12" s="33">
        <f>126867</f>
        <v>126867</v>
      </c>
      <c r="C12" s="33" t="e">
        <f>B12-#REF!</f>
        <v>#REF!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187">
        <v>77763.3</v>
      </c>
      <c r="O12" s="188">
        <v>77763.100000000006</v>
      </c>
      <c r="P12" s="186">
        <v>100</v>
      </c>
      <c r="Q12" s="192"/>
    </row>
    <row r="13" spans="1:17" ht="56.25" customHeight="1" x14ac:dyDescent="0.2">
      <c r="A13" s="29" t="s">
        <v>893</v>
      </c>
      <c r="B13" s="32">
        <v>8612</v>
      </c>
      <c r="C13" s="32" t="e">
        <f>B13-#REF!</f>
        <v>#REF!</v>
      </c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186">
        <v>5212.3999999999996</v>
      </c>
      <c r="O13" s="189">
        <v>4474.8</v>
      </c>
      <c r="P13" s="186">
        <v>85.8</v>
      </c>
      <c r="Q13" s="192"/>
    </row>
    <row r="14" spans="1:17" ht="42.2" customHeight="1" x14ac:dyDescent="0.2">
      <c r="A14" s="34" t="s">
        <v>894</v>
      </c>
      <c r="B14" s="32">
        <v>82244</v>
      </c>
      <c r="C14" s="32" t="e">
        <f>B14-#REF!</f>
        <v>#REF!</v>
      </c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186">
        <v>67283</v>
      </c>
      <c r="O14" s="189">
        <v>61554.5</v>
      </c>
      <c r="P14" s="186">
        <v>91.5</v>
      </c>
      <c r="Q14" s="192"/>
    </row>
    <row r="15" spans="1:17" ht="100.5" customHeight="1" x14ac:dyDescent="0.2">
      <c r="A15" s="34" t="s">
        <v>895</v>
      </c>
      <c r="B15" s="32">
        <f>110898-9876</f>
        <v>101022</v>
      </c>
      <c r="C15" s="32" t="e">
        <f>B15-#REF!</f>
        <v>#REF!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186">
        <v>175843</v>
      </c>
      <c r="O15" s="189">
        <v>173234.8</v>
      </c>
      <c r="P15" s="186">
        <v>98.5</v>
      </c>
      <c r="Q15" s="192"/>
    </row>
    <row r="16" spans="1:17" ht="20.100000000000001" customHeight="1" x14ac:dyDescent="0.2">
      <c r="A16" s="35" t="s">
        <v>896</v>
      </c>
      <c r="B16" s="30">
        <v>102149</v>
      </c>
      <c r="C16" s="30" t="e">
        <f>B16-#REF!</f>
        <v>#REF!</v>
      </c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30">
        <v>132331</v>
      </c>
      <c r="O16" s="31">
        <v>132331</v>
      </c>
      <c r="P16" s="186">
        <v>100</v>
      </c>
      <c r="Q16" s="192"/>
    </row>
    <row r="17" spans="1:17" ht="33.75" customHeight="1" x14ac:dyDescent="0.2">
      <c r="A17" s="35" t="s">
        <v>897</v>
      </c>
      <c r="B17" s="32">
        <v>9065</v>
      </c>
      <c r="C17" s="32" t="e">
        <f>B17-#REF!</f>
        <v>#REF!</v>
      </c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186">
        <v>10658</v>
      </c>
      <c r="O17" s="189">
        <v>9709.1</v>
      </c>
      <c r="P17" s="186">
        <v>91.1</v>
      </c>
      <c r="Q17" s="192"/>
    </row>
    <row r="18" spans="1:17" ht="104.25" customHeight="1" x14ac:dyDescent="0.2">
      <c r="A18" s="34" t="s">
        <v>898</v>
      </c>
      <c r="B18" s="32">
        <f>1689490-62850</f>
        <v>1626640</v>
      </c>
      <c r="C18" s="32" t="e">
        <f>B18-#REF!</f>
        <v>#REF!</v>
      </c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186">
        <v>2378737.7000000002</v>
      </c>
      <c r="O18" s="189">
        <v>2363288.7000000002</v>
      </c>
      <c r="P18" s="186">
        <v>99.4</v>
      </c>
      <c r="Q18" s="192"/>
    </row>
    <row r="19" spans="1:17" ht="57" customHeight="1" x14ac:dyDescent="0.2">
      <c r="A19" s="36" t="s">
        <v>899</v>
      </c>
      <c r="B19" s="32">
        <f>34305-27221</f>
        <v>7084</v>
      </c>
      <c r="C19" s="32" t="e">
        <f>B19-#REF!</f>
        <v>#REF!</v>
      </c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186">
        <v>46742</v>
      </c>
      <c r="O19" s="189">
        <v>43301.9</v>
      </c>
      <c r="P19" s="186">
        <v>92.6</v>
      </c>
      <c r="Q19" s="192"/>
    </row>
    <row r="20" spans="1:17" ht="77.25" customHeight="1" x14ac:dyDescent="0.2">
      <c r="A20" s="36" t="s">
        <v>900</v>
      </c>
      <c r="B20" s="37">
        <f>1180869+69004+9000</f>
        <v>1258873</v>
      </c>
      <c r="C20" s="37" t="e">
        <f>B20-#REF!</f>
        <v>#REF!</v>
      </c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30">
        <v>1461539</v>
      </c>
      <c r="O20" s="31">
        <v>1461321.6</v>
      </c>
      <c r="P20" s="186">
        <v>100</v>
      </c>
      <c r="Q20" s="192"/>
    </row>
    <row r="21" spans="1:17" ht="60.75" customHeight="1" x14ac:dyDescent="0.2">
      <c r="A21" s="34" t="s">
        <v>901</v>
      </c>
      <c r="B21" s="32">
        <f>2849+620</f>
        <v>3469</v>
      </c>
      <c r="C21" s="32" t="e">
        <f>B21-#REF!</f>
        <v>#REF!</v>
      </c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186">
        <v>4277</v>
      </c>
      <c r="O21" s="189">
        <v>3603</v>
      </c>
      <c r="P21" s="186">
        <v>84.2</v>
      </c>
      <c r="Q21" s="192"/>
    </row>
    <row r="22" spans="1:17" ht="45.75" customHeight="1" x14ac:dyDescent="0.2">
      <c r="A22" s="38" t="s">
        <v>902</v>
      </c>
      <c r="B22" s="30">
        <v>12748</v>
      </c>
      <c r="C22" s="30" t="e">
        <f>B22-#REF!</f>
        <v>#REF!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30">
        <v>11883</v>
      </c>
      <c r="O22" s="31">
        <v>11883</v>
      </c>
      <c r="P22" s="186">
        <v>100</v>
      </c>
      <c r="Q22" s="192"/>
    </row>
    <row r="23" spans="1:17" ht="45.75" customHeight="1" x14ac:dyDescent="0.2">
      <c r="A23" s="36" t="s">
        <v>903</v>
      </c>
      <c r="B23" s="32">
        <f>22759+18966</f>
        <v>41725</v>
      </c>
      <c r="C23" s="32" t="e">
        <f>B23-#REF!</f>
        <v>#REF!</v>
      </c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186">
        <v>27810</v>
      </c>
      <c r="O23" s="189">
        <v>27752.3</v>
      </c>
      <c r="P23" s="186">
        <v>99.8</v>
      </c>
      <c r="Q23" s="192"/>
    </row>
    <row r="24" spans="1:17" ht="33.200000000000003" customHeight="1" x14ac:dyDescent="0.2">
      <c r="A24" s="36" t="s">
        <v>904</v>
      </c>
      <c r="B24" s="30">
        <v>3844</v>
      </c>
      <c r="C24" s="30" t="e">
        <f>B24-#REF!</f>
        <v>#REF!</v>
      </c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30">
        <v>5376</v>
      </c>
      <c r="O24" s="31">
        <v>2475.1999999999998</v>
      </c>
      <c r="P24" s="186">
        <v>46</v>
      </c>
      <c r="Q24" s="192"/>
    </row>
    <row r="25" spans="1:17" ht="32.450000000000003" customHeight="1" x14ac:dyDescent="0.2">
      <c r="A25" s="36" t="s">
        <v>905</v>
      </c>
      <c r="B25" s="30"/>
      <c r="C25" s="3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30">
        <v>632</v>
      </c>
      <c r="O25" s="31">
        <v>599.5</v>
      </c>
      <c r="P25" s="186">
        <v>94.9</v>
      </c>
      <c r="Q25" s="192"/>
    </row>
    <row r="26" spans="1:17" ht="124.5" customHeight="1" x14ac:dyDescent="0.2">
      <c r="A26" s="36" t="s">
        <v>906</v>
      </c>
      <c r="B26" s="30"/>
      <c r="C26" s="3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30">
        <v>3793</v>
      </c>
      <c r="O26" s="31">
        <v>3180.5</v>
      </c>
      <c r="P26" s="186">
        <v>83.9</v>
      </c>
      <c r="Q26" s="192"/>
    </row>
    <row r="27" spans="1:17" ht="108.75" customHeight="1" x14ac:dyDescent="0.2">
      <c r="A27" s="36" t="s">
        <v>907</v>
      </c>
      <c r="B27" s="30"/>
      <c r="C27" s="3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30">
        <v>2845</v>
      </c>
      <c r="O27" s="31">
        <v>2636.7</v>
      </c>
      <c r="P27" s="224">
        <v>92.7</v>
      </c>
      <c r="Q27" s="193"/>
    </row>
    <row r="28" spans="1:17" ht="39" customHeight="1" x14ac:dyDescent="0.2">
      <c r="A28" s="36" t="s">
        <v>908</v>
      </c>
      <c r="B28" s="30"/>
      <c r="C28" s="3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185">
        <v>5</v>
      </c>
      <c r="O28" s="31">
        <v>0</v>
      </c>
      <c r="P28" s="224">
        <v>0</v>
      </c>
      <c r="Q28" s="193"/>
    </row>
    <row r="29" spans="1:17" ht="21.4" customHeight="1" x14ac:dyDescent="0.2">
      <c r="A29" s="36" t="s">
        <v>909</v>
      </c>
      <c r="B29" s="30">
        <v>13108</v>
      </c>
      <c r="C29" s="30" t="e">
        <f>B29-#REF!</f>
        <v>#REF!</v>
      </c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30">
        <v>15290</v>
      </c>
      <c r="O29" s="31">
        <v>15290</v>
      </c>
      <c r="P29" s="32">
        <v>100</v>
      </c>
      <c r="Q29" s="194"/>
    </row>
    <row r="30" spans="1:17" ht="51.75" customHeight="1" x14ac:dyDescent="0.2">
      <c r="A30" s="36" t="s">
        <v>910</v>
      </c>
      <c r="B30" s="30"/>
      <c r="C30" s="3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30">
        <v>2399</v>
      </c>
      <c r="O30" s="31">
        <v>2276.5</v>
      </c>
      <c r="P30" s="224">
        <v>94.9</v>
      </c>
      <c r="Q30" s="193"/>
    </row>
    <row r="31" spans="1:17" ht="132" customHeight="1" x14ac:dyDescent="0.2">
      <c r="A31" s="39" t="s">
        <v>911</v>
      </c>
      <c r="B31" s="30"/>
      <c r="C31" s="3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30">
        <v>32290</v>
      </c>
      <c r="O31" s="31">
        <v>30378</v>
      </c>
      <c r="P31" s="224">
        <v>94.1</v>
      </c>
      <c r="Q31" s="193"/>
    </row>
    <row r="32" spans="1:17" ht="126" customHeight="1" x14ac:dyDescent="0.2">
      <c r="A32" s="39" t="s">
        <v>912</v>
      </c>
      <c r="B32" s="30"/>
      <c r="C32" s="3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30">
        <v>47937</v>
      </c>
      <c r="O32" s="31">
        <v>36698.1</v>
      </c>
      <c r="P32" s="224">
        <v>76.599999999999994</v>
      </c>
      <c r="Q32" s="193"/>
    </row>
    <row r="33" spans="1:17" ht="15" x14ac:dyDescent="0.25">
      <c r="A33" s="40" t="s">
        <v>913</v>
      </c>
      <c r="B33" s="41"/>
      <c r="C33" s="41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42">
        <v>707392.6</v>
      </c>
      <c r="O33" s="42">
        <v>683877.8</v>
      </c>
      <c r="P33" s="28">
        <v>96.7</v>
      </c>
      <c r="Q33" s="197"/>
    </row>
    <row r="34" spans="1:17" ht="25.9" customHeight="1" x14ac:dyDescent="0.2">
      <c r="A34" s="39" t="s">
        <v>914</v>
      </c>
      <c r="B34" s="30"/>
      <c r="C34" s="3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31">
        <v>394302.6</v>
      </c>
      <c r="O34" s="30">
        <v>393129.1</v>
      </c>
      <c r="P34" s="224">
        <v>99.7</v>
      </c>
      <c r="Q34" s="193"/>
    </row>
    <row r="35" spans="1:17" ht="24.6" customHeight="1" x14ac:dyDescent="0.2">
      <c r="A35" s="39" t="s">
        <v>915</v>
      </c>
      <c r="B35" s="30"/>
      <c r="C35" s="3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31">
        <v>2491.6</v>
      </c>
      <c r="O35" s="30">
        <v>2491.6</v>
      </c>
      <c r="P35" s="224">
        <v>100</v>
      </c>
      <c r="Q35" s="193"/>
    </row>
    <row r="36" spans="1:17" ht="44.25" customHeight="1" x14ac:dyDescent="0.2">
      <c r="A36" s="39" t="s">
        <v>1591</v>
      </c>
      <c r="B36" s="30"/>
      <c r="C36" s="3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31">
        <v>3871.6</v>
      </c>
      <c r="O36" s="30">
        <v>3871.6</v>
      </c>
      <c r="P36" s="224">
        <v>100</v>
      </c>
      <c r="Q36" s="193"/>
    </row>
    <row r="37" spans="1:17" ht="39.6" customHeight="1" x14ac:dyDescent="0.2">
      <c r="A37" s="39" t="s">
        <v>916</v>
      </c>
      <c r="B37" s="30"/>
      <c r="C37" s="3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31">
        <v>38629</v>
      </c>
      <c r="O37" s="30">
        <v>27680.5</v>
      </c>
      <c r="P37" s="224">
        <v>71.7</v>
      </c>
      <c r="Q37" s="193"/>
    </row>
    <row r="38" spans="1:17" ht="74.25" customHeight="1" x14ac:dyDescent="0.2">
      <c r="A38" s="39" t="s">
        <v>917</v>
      </c>
      <c r="B38" s="30"/>
      <c r="C38" s="3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31">
        <v>1203</v>
      </c>
      <c r="O38" s="30">
        <v>1075</v>
      </c>
      <c r="P38" s="224">
        <v>89.4</v>
      </c>
      <c r="Q38" s="193"/>
    </row>
    <row r="39" spans="1:17" ht="33.75" customHeight="1" x14ac:dyDescent="0.2">
      <c r="A39" s="39" t="s">
        <v>918</v>
      </c>
      <c r="B39" s="30"/>
      <c r="C39" s="3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31">
        <v>960.3</v>
      </c>
      <c r="O39" s="30">
        <v>960.3</v>
      </c>
      <c r="P39" s="224">
        <v>100</v>
      </c>
      <c r="Q39" s="193"/>
    </row>
    <row r="40" spans="1:17" ht="22.7" customHeight="1" x14ac:dyDescent="0.2">
      <c r="A40" s="39" t="s">
        <v>919</v>
      </c>
      <c r="B40" s="30"/>
      <c r="C40" s="3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31">
        <v>291</v>
      </c>
      <c r="O40" s="30">
        <v>290.89999999999998</v>
      </c>
      <c r="P40" s="224">
        <v>100</v>
      </c>
      <c r="Q40" s="193"/>
    </row>
    <row r="41" spans="1:17" ht="31.15" customHeight="1" x14ac:dyDescent="0.2">
      <c r="A41" s="39" t="s">
        <v>920</v>
      </c>
      <c r="B41" s="30"/>
      <c r="C41" s="3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31">
        <v>62937</v>
      </c>
      <c r="O41" s="30">
        <v>61971.8</v>
      </c>
      <c r="P41" s="224">
        <v>98.5</v>
      </c>
      <c r="Q41" s="193"/>
    </row>
    <row r="42" spans="1:17" ht="36.4" customHeight="1" x14ac:dyDescent="0.2">
      <c r="A42" s="39" t="s">
        <v>921</v>
      </c>
      <c r="B42" s="30"/>
      <c r="C42" s="3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31">
        <v>2485</v>
      </c>
      <c r="O42" s="30">
        <v>2484.6999999999998</v>
      </c>
      <c r="P42" s="224">
        <v>100</v>
      </c>
      <c r="Q42" s="193"/>
    </row>
    <row r="43" spans="1:17" ht="31.15" customHeight="1" x14ac:dyDescent="0.2">
      <c r="A43" s="39" t="s">
        <v>922</v>
      </c>
      <c r="B43" s="30"/>
      <c r="C43" s="3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31">
        <v>6777.5</v>
      </c>
      <c r="O43" s="30">
        <v>6709.7</v>
      </c>
      <c r="P43" s="224">
        <v>99</v>
      </c>
      <c r="Q43" s="193"/>
    </row>
    <row r="44" spans="1:17" ht="29.85" customHeight="1" x14ac:dyDescent="0.2">
      <c r="A44" s="39" t="s">
        <v>923</v>
      </c>
      <c r="B44" s="30"/>
      <c r="C44" s="3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31">
        <v>6918</v>
      </c>
      <c r="O44" s="30">
        <v>5811.1</v>
      </c>
      <c r="P44" s="224">
        <v>84</v>
      </c>
      <c r="Q44" s="193"/>
    </row>
    <row r="45" spans="1:17" ht="33.75" customHeight="1" x14ac:dyDescent="0.2">
      <c r="A45" s="39" t="s">
        <v>924</v>
      </c>
      <c r="B45" s="30"/>
      <c r="C45" s="3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31">
        <v>9207</v>
      </c>
      <c r="O45" s="30">
        <v>9207</v>
      </c>
      <c r="P45" s="224">
        <v>100</v>
      </c>
      <c r="Q45" s="193"/>
    </row>
    <row r="46" spans="1:17" ht="33.75" customHeight="1" x14ac:dyDescent="0.2">
      <c r="A46" s="39" t="s">
        <v>925</v>
      </c>
      <c r="B46" s="30"/>
      <c r="C46" s="3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31">
        <v>4980.6000000000004</v>
      </c>
      <c r="O46" s="30">
        <v>4979.3</v>
      </c>
      <c r="P46" s="224">
        <v>100</v>
      </c>
      <c r="Q46" s="193"/>
    </row>
    <row r="47" spans="1:17" ht="84.75" customHeight="1" x14ac:dyDescent="0.2">
      <c r="A47" s="39" t="s">
        <v>926</v>
      </c>
      <c r="B47" s="30"/>
      <c r="C47" s="3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31">
        <v>12338</v>
      </c>
      <c r="O47" s="30">
        <v>12337.7</v>
      </c>
      <c r="P47" s="224">
        <v>100</v>
      </c>
      <c r="Q47" s="193"/>
    </row>
    <row r="48" spans="1:17" ht="42" customHeight="1" x14ac:dyDescent="0.2">
      <c r="A48" s="39" t="s">
        <v>927</v>
      </c>
      <c r="B48" s="30"/>
      <c r="C48" s="3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31">
        <f>3858+1318</f>
        <v>5176</v>
      </c>
      <c r="O48" s="30">
        <v>4298.8</v>
      </c>
      <c r="P48" s="224">
        <v>83.1</v>
      </c>
      <c r="Q48" s="193"/>
    </row>
    <row r="49" spans="1:17" ht="30.75" customHeight="1" x14ac:dyDescent="0.2">
      <c r="A49" s="39" t="s">
        <v>928</v>
      </c>
      <c r="B49" s="30"/>
      <c r="C49" s="3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31">
        <v>67903</v>
      </c>
      <c r="O49" s="30">
        <v>60138.400000000001</v>
      </c>
      <c r="P49" s="224">
        <v>88.6</v>
      </c>
      <c r="Q49" s="193"/>
    </row>
    <row r="50" spans="1:17" ht="24" customHeight="1" x14ac:dyDescent="0.2">
      <c r="A50" s="39" t="s">
        <v>929</v>
      </c>
      <c r="B50" s="30"/>
      <c r="C50" s="3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31">
        <v>61790.7</v>
      </c>
      <c r="O50" s="30">
        <v>61556.5</v>
      </c>
      <c r="P50" s="224">
        <v>99.6</v>
      </c>
      <c r="Q50" s="193"/>
    </row>
    <row r="51" spans="1:17" ht="84.75" customHeight="1" x14ac:dyDescent="0.2">
      <c r="A51" s="39" t="s">
        <v>930</v>
      </c>
      <c r="B51" s="30"/>
      <c r="C51" s="3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31">
        <v>5795</v>
      </c>
      <c r="O51" s="30">
        <v>5793.9</v>
      </c>
      <c r="P51" s="224">
        <v>100</v>
      </c>
      <c r="Q51" s="193"/>
    </row>
    <row r="52" spans="1:17" ht="40.5" customHeight="1" x14ac:dyDescent="0.2">
      <c r="A52" s="39" t="s">
        <v>931</v>
      </c>
      <c r="B52" s="30"/>
      <c r="C52" s="3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31">
        <v>5385</v>
      </c>
      <c r="O52" s="30">
        <v>5385</v>
      </c>
      <c r="P52" s="224">
        <v>100</v>
      </c>
      <c r="Q52" s="193"/>
    </row>
    <row r="53" spans="1:17" ht="51" customHeight="1" x14ac:dyDescent="0.2">
      <c r="A53" s="39" t="s">
        <v>932</v>
      </c>
      <c r="B53" s="30"/>
      <c r="C53" s="3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31">
        <v>1062.0999999999999</v>
      </c>
      <c r="O53" s="30">
        <v>1062.0999999999999</v>
      </c>
      <c r="P53" s="224">
        <v>100</v>
      </c>
      <c r="Q53" s="193"/>
    </row>
    <row r="54" spans="1:17" ht="26.25" customHeight="1" x14ac:dyDescent="0.2">
      <c r="A54" s="39" t="s">
        <v>933</v>
      </c>
      <c r="B54" s="30"/>
      <c r="C54" s="3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31">
        <f>7437.5</f>
        <v>7437.5</v>
      </c>
      <c r="O54" s="30">
        <v>7191.8</v>
      </c>
      <c r="P54" s="224">
        <v>96.7</v>
      </c>
      <c r="Q54" s="193"/>
    </row>
    <row r="55" spans="1:17" ht="33" customHeight="1" x14ac:dyDescent="0.2">
      <c r="A55" s="39" t="s">
        <v>934</v>
      </c>
      <c r="B55" s="30"/>
      <c r="C55" s="3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31">
        <v>5451</v>
      </c>
      <c r="O55" s="30">
        <v>5451</v>
      </c>
      <c r="P55" s="224">
        <v>100</v>
      </c>
      <c r="Q55" s="193"/>
    </row>
    <row r="56" spans="1:17" ht="19.5" customHeight="1" x14ac:dyDescent="0.25">
      <c r="A56" s="40" t="s">
        <v>935</v>
      </c>
      <c r="B56" s="42"/>
      <c r="C56" s="42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42">
        <v>4454.8999999999996</v>
      </c>
      <c r="O56" s="42">
        <v>4454.8999999999996</v>
      </c>
      <c r="P56" s="225">
        <v>100</v>
      </c>
      <c r="Q56" s="196"/>
    </row>
    <row r="57" spans="1:17" ht="33" customHeight="1" x14ac:dyDescent="0.2">
      <c r="A57" s="39" t="s">
        <v>936</v>
      </c>
      <c r="B57" s="30"/>
      <c r="C57" s="3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30">
        <v>20.2</v>
      </c>
      <c r="O57" s="30">
        <v>20.2</v>
      </c>
      <c r="P57" s="224">
        <v>100</v>
      </c>
      <c r="Q57" s="193"/>
    </row>
    <row r="58" spans="1:17" ht="42" customHeight="1" x14ac:dyDescent="0.2">
      <c r="A58" s="43" t="s">
        <v>937</v>
      </c>
      <c r="B58" s="30"/>
      <c r="C58" s="3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30">
        <v>4434.7</v>
      </c>
      <c r="O58" s="30">
        <v>4434.7</v>
      </c>
      <c r="P58" s="224">
        <v>100</v>
      </c>
      <c r="Q58" s="193"/>
    </row>
    <row r="59" spans="1:17" ht="15" x14ac:dyDescent="0.2">
      <c r="A59" s="44" t="s">
        <v>938</v>
      </c>
      <c r="B59" s="45" t="e">
        <f>B10+#REF!+#REF!</f>
        <v>#REF!</v>
      </c>
      <c r="C59" s="45" t="e">
        <f>B59-#REF!</f>
        <v>#REF!</v>
      </c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45">
        <v>5222565.9000000004</v>
      </c>
      <c r="O59" s="45">
        <v>5152134.9000000004</v>
      </c>
      <c r="P59" s="28">
        <v>98.7</v>
      </c>
      <c r="Q59" s="197"/>
    </row>
  </sheetData>
  <mergeCells count="8">
    <mergeCell ref="A1:P3"/>
    <mergeCell ref="P6:P8"/>
    <mergeCell ref="B5:P5"/>
    <mergeCell ref="A6:A8"/>
    <mergeCell ref="B6:B8"/>
    <mergeCell ref="C6:C8"/>
    <mergeCell ref="N6:N8"/>
    <mergeCell ref="O6:O8"/>
  </mergeCells>
  <pageMargins left="1.1417322834645669" right="0.39370078740157483" top="0.43307086614173229" bottom="0.78740157480314965" header="0" footer="0"/>
  <pageSetup paperSize="9" scale="63" firstPageNumber="41" orientation="portrait" useFirstPageNumber="1" r:id="rId1"/>
  <headerFooter alignWithMargins="0"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view="pageLayout" zoomScaleNormal="90" zoomScaleSheetLayoutView="100" workbookViewId="0">
      <selection activeCell="A4" sqref="A4:M26"/>
    </sheetView>
  </sheetViews>
  <sheetFormatPr defaultRowHeight="12" x14ac:dyDescent="0.2"/>
  <cols>
    <col min="1" max="1" width="6" style="49" customWidth="1"/>
    <col min="2" max="2" width="5.42578125" style="49" customWidth="1"/>
    <col min="3" max="3" width="5.140625" style="49" customWidth="1"/>
    <col min="4" max="4" width="5.42578125" style="49" customWidth="1"/>
    <col min="5" max="5" width="5.7109375" style="49" customWidth="1"/>
    <col min="6" max="6" width="5.140625" style="49" customWidth="1"/>
    <col min="7" max="7" width="7" style="49" customWidth="1"/>
    <col min="8" max="8" width="7.7109375" style="49" customWidth="1"/>
    <col min="9" max="9" width="109.140625" style="49" customWidth="1"/>
    <col min="10" max="10" width="19.85546875" style="49" hidden="1" customWidth="1"/>
    <col min="11" max="11" width="17.5703125" style="49" hidden="1" customWidth="1"/>
    <col min="12" max="12" width="18.85546875" style="49" customWidth="1"/>
    <col min="13" max="13" width="17.5703125" style="49" customWidth="1"/>
    <col min="14" max="14" width="15.140625" style="49" customWidth="1"/>
    <col min="15" max="255" width="9.140625" style="49"/>
    <col min="256" max="256" width="5.5703125" style="49" customWidth="1"/>
    <col min="257" max="257" width="5.140625" style="49" customWidth="1"/>
    <col min="258" max="258" width="5" style="49" customWidth="1"/>
    <col min="259" max="259" width="5.140625" style="49" customWidth="1"/>
    <col min="260" max="260" width="5.42578125" style="49" customWidth="1"/>
    <col min="261" max="261" width="5" style="49" customWidth="1"/>
    <col min="262" max="262" width="6.7109375" style="49" customWidth="1"/>
    <col min="263" max="263" width="7.28515625" style="49" customWidth="1"/>
    <col min="264" max="264" width="129.5703125" style="49" customWidth="1"/>
    <col min="265" max="265" width="21.7109375" style="49" customWidth="1"/>
    <col min="266" max="267" width="0" style="49" hidden="1" customWidth="1"/>
    <col min="268" max="268" width="9.140625" style="49"/>
    <col min="269" max="269" width="9.85546875" style="49" bestFit="1" customWidth="1"/>
    <col min="270" max="511" width="9.140625" style="49"/>
    <col min="512" max="512" width="5.5703125" style="49" customWidth="1"/>
    <col min="513" max="513" width="5.140625" style="49" customWidth="1"/>
    <col min="514" max="514" width="5" style="49" customWidth="1"/>
    <col min="515" max="515" width="5.140625" style="49" customWidth="1"/>
    <col min="516" max="516" width="5.42578125" style="49" customWidth="1"/>
    <col min="517" max="517" width="5" style="49" customWidth="1"/>
    <col min="518" max="518" width="6.7109375" style="49" customWidth="1"/>
    <col min="519" max="519" width="7.28515625" style="49" customWidth="1"/>
    <col min="520" max="520" width="129.5703125" style="49" customWidth="1"/>
    <col min="521" max="521" width="21.7109375" style="49" customWidth="1"/>
    <col min="522" max="523" width="0" style="49" hidden="1" customWidth="1"/>
    <col min="524" max="524" width="9.140625" style="49"/>
    <col min="525" max="525" width="9.85546875" style="49" bestFit="1" customWidth="1"/>
    <col min="526" max="767" width="9.140625" style="49"/>
    <col min="768" max="768" width="5.5703125" style="49" customWidth="1"/>
    <col min="769" max="769" width="5.140625" style="49" customWidth="1"/>
    <col min="770" max="770" width="5" style="49" customWidth="1"/>
    <col min="771" max="771" width="5.140625" style="49" customWidth="1"/>
    <col min="772" max="772" width="5.42578125" style="49" customWidth="1"/>
    <col min="773" max="773" width="5" style="49" customWidth="1"/>
    <col min="774" max="774" width="6.7109375" style="49" customWidth="1"/>
    <col min="775" max="775" width="7.28515625" style="49" customWidth="1"/>
    <col min="776" max="776" width="129.5703125" style="49" customWidth="1"/>
    <col min="777" max="777" width="21.7109375" style="49" customWidth="1"/>
    <col min="778" max="779" width="0" style="49" hidden="1" customWidth="1"/>
    <col min="780" max="780" width="9.140625" style="49"/>
    <col min="781" max="781" width="9.85546875" style="49" bestFit="1" customWidth="1"/>
    <col min="782" max="1023" width="9.140625" style="49"/>
    <col min="1024" max="1024" width="5.5703125" style="49" customWidth="1"/>
    <col min="1025" max="1025" width="5.140625" style="49" customWidth="1"/>
    <col min="1026" max="1026" width="5" style="49" customWidth="1"/>
    <col min="1027" max="1027" width="5.140625" style="49" customWidth="1"/>
    <col min="1028" max="1028" width="5.42578125" style="49" customWidth="1"/>
    <col min="1029" max="1029" width="5" style="49" customWidth="1"/>
    <col min="1030" max="1030" width="6.7109375" style="49" customWidth="1"/>
    <col min="1031" max="1031" width="7.28515625" style="49" customWidth="1"/>
    <col min="1032" max="1032" width="129.5703125" style="49" customWidth="1"/>
    <col min="1033" max="1033" width="21.7109375" style="49" customWidth="1"/>
    <col min="1034" max="1035" width="0" style="49" hidden="1" customWidth="1"/>
    <col min="1036" max="1036" width="9.140625" style="49"/>
    <col min="1037" max="1037" width="9.85546875" style="49" bestFit="1" customWidth="1"/>
    <col min="1038" max="1279" width="9.140625" style="49"/>
    <col min="1280" max="1280" width="5.5703125" style="49" customWidth="1"/>
    <col min="1281" max="1281" width="5.140625" style="49" customWidth="1"/>
    <col min="1282" max="1282" width="5" style="49" customWidth="1"/>
    <col min="1283" max="1283" width="5.140625" style="49" customWidth="1"/>
    <col min="1284" max="1284" width="5.42578125" style="49" customWidth="1"/>
    <col min="1285" max="1285" width="5" style="49" customWidth="1"/>
    <col min="1286" max="1286" width="6.7109375" style="49" customWidth="1"/>
    <col min="1287" max="1287" width="7.28515625" style="49" customWidth="1"/>
    <col min="1288" max="1288" width="129.5703125" style="49" customWidth="1"/>
    <col min="1289" max="1289" width="21.7109375" style="49" customWidth="1"/>
    <col min="1290" max="1291" width="0" style="49" hidden="1" customWidth="1"/>
    <col min="1292" max="1292" width="9.140625" style="49"/>
    <col min="1293" max="1293" width="9.85546875" style="49" bestFit="1" customWidth="1"/>
    <col min="1294" max="1535" width="9.140625" style="49"/>
    <col min="1536" max="1536" width="5.5703125" style="49" customWidth="1"/>
    <col min="1537" max="1537" width="5.140625" style="49" customWidth="1"/>
    <col min="1538" max="1538" width="5" style="49" customWidth="1"/>
    <col min="1539" max="1539" width="5.140625" style="49" customWidth="1"/>
    <col min="1540" max="1540" width="5.42578125" style="49" customWidth="1"/>
    <col min="1541" max="1541" width="5" style="49" customWidth="1"/>
    <col min="1542" max="1542" width="6.7109375" style="49" customWidth="1"/>
    <col min="1543" max="1543" width="7.28515625" style="49" customWidth="1"/>
    <col min="1544" max="1544" width="129.5703125" style="49" customWidth="1"/>
    <col min="1545" max="1545" width="21.7109375" style="49" customWidth="1"/>
    <col min="1546" max="1547" width="0" style="49" hidden="1" customWidth="1"/>
    <col min="1548" max="1548" width="9.140625" style="49"/>
    <col min="1549" max="1549" width="9.85546875" style="49" bestFit="1" customWidth="1"/>
    <col min="1550" max="1791" width="9.140625" style="49"/>
    <col min="1792" max="1792" width="5.5703125" style="49" customWidth="1"/>
    <col min="1793" max="1793" width="5.140625" style="49" customWidth="1"/>
    <col min="1794" max="1794" width="5" style="49" customWidth="1"/>
    <col min="1795" max="1795" width="5.140625" style="49" customWidth="1"/>
    <col min="1796" max="1796" width="5.42578125" style="49" customWidth="1"/>
    <col min="1797" max="1797" width="5" style="49" customWidth="1"/>
    <col min="1798" max="1798" width="6.7109375" style="49" customWidth="1"/>
    <col min="1799" max="1799" width="7.28515625" style="49" customWidth="1"/>
    <col min="1800" max="1800" width="129.5703125" style="49" customWidth="1"/>
    <col min="1801" max="1801" width="21.7109375" style="49" customWidth="1"/>
    <col min="1802" max="1803" width="0" style="49" hidden="1" customWidth="1"/>
    <col min="1804" max="1804" width="9.140625" style="49"/>
    <col min="1805" max="1805" width="9.85546875" style="49" bestFit="1" customWidth="1"/>
    <col min="1806" max="2047" width="9.140625" style="49"/>
    <col min="2048" max="2048" width="5.5703125" style="49" customWidth="1"/>
    <col min="2049" max="2049" width="5.140625" style="49" customWidth="1"/>
    <col min="2050" max="2050" width="5" style="49" customWidth="1"/>
    <col min="2051" max="2051" width="5.140625" style="49" customWidth="1"/>
    <col min="2052" max="2052" width="5.42578125" style="49" customWidth="1"/>
    <col min="2053" max="2053" width="5" style="49" customWidth="1"/>
    <col min="2054" max="2054" width="6.7109375" style="49" customWidth="1"/>
    <col min="2055" max="2055" width="7.28515625" style="49" customWidth="1"/>
    <col min="2056" max="2056" width="129.5703125" style="49" customWidth="1"/>
    <col min="2057" max="2057" width="21.7109375" style="49" customWidth="1"/>
    <col min="2058" max="2059" width="0" style="49" hidden="1" customWidth="1"/>
    <col min="2060" max="2060" width="9.140625" style="49"/>
    <col min="2061" max="2061" width="9.85546875" style="49" bestFit="1" customWidth="1"/>
    <col min="2062" max="2303" width="9.140625" style="49"/>
    <col min="2304" max="2304" width="5.5703125" style="49" customWidth="1"/>
    <col min="2305" max="2305" width="5.140625" style="49" customWidth="1"/>
    <col min="2306" max="2306" width="5" style="49" customWidth="1"/>
    <col min="2307" max="2307" width="5.140625" style="49" customWidth="1"/>
    <col min="2308" max="2308" width="5.42578125" style="49" customWidth="1"/>
    <col min="2309" max="2309" width="5" style="49" customWidth="1"/>
    <col min="2310" max="2310" width="6.7109375" style="49" customWidth="1"/>
    <col min="2311" max="2311" width="7.28515625" style="49" customWidth="1"/>
    <col min="2312" max="2312" width="129.5703125" style="49" customWidth="1"/>
    <col min="2313" max="2313" width="21.7109375" style="49" customWidth="1"/>
    <col min="2314" max="2315" width="0" style="49" hidden="1" customWidth="1"/>
    <col min="2316" max="2316" width="9.140625" style="49"/>
    <col min="2317" max="2317" width="9.85546875" style="49" bestFit="1" customWidth="1"/>
    <col min="2318" max="2559" width="9.140625" style="49"/>
    <col min="2560" max="2560" width="5.5703125" style="49" customWidth="1"/>
    <col min="2561" max="2561" width="5.140625" style="49" customWidth="1"/>
    <col min="2562" max="2562" width="5" style="49" customWidth="1"/>
    <col min="2563" max="2563" width="5.140625" style="49" customWidth="1"/>
    <col min="2564" max="2564" width="5.42578125" style="49" customWidth="1"/>
    <col min="2565" max="2565" width="5" style="49" customWidth="1"/>
    <col min="2566" max="2566" width="6.7109375" style="49" customWidth="1"/>
    <col min="2567" max="2567" width="7.28515625" style="49" customWidth="1"/>
    <col min="2568" max="2568" width="129.5703125" style="49" customWidth="1"/>
    <col min="2569" max="2569" width="21.7109375" style="49" customWidth="1"/>
    <col min="2570" max="2571" width="0" style="49" hidden="1" customWidth="1"/>
    <col min="2572" max="2572" width="9.140625" style="49"/>
    <col min="2573" max="2573" width="9.85546875" style="49" bestFit="1" customWidth="1"/>
    <col min="2574" max="2815" width="9.140625" style="49"/>
    <col min="2816" max="2816" width="5.5703125" style="49" customWidth="1"/>
    <col min="2817" max="2817" width="5.140625" style="49" customWidth="1"/>
    <col min="2818" max="2818" width="5" style="49" customWidth="1"/>
    <col min="2819" max="2819" width="5.140625" style="49" customWidth="1"/>
    <col min="2820" max="2820" width="5.42578125" style="49" customWidth="1"/>
    <col min="2821" max="2821" width="5" style="49" customWidth="1"/>
    <col min="2822" max="2822" width="6.7109375" style="49" customWidth="1"/>
    <col min="2823" max="2823" width="7.28515625" style="49" customWidth="1"/>
    <col min="2824" max="2824" width="129.5703125" style="49" customWidth="1"/>
    <col min="2825" max="2825" width="21.7109375" style="49" customWidth="1"/>
    <col min="2826" max="2827" width="0" style="49" hidden="1" customWidth="1"/>
    <col min="2828" max="2828" width="9.140625" style="49"/>
    <col min="2829" max="2829" width="9.85546875" style="49" bestFit="1" customWidth="1"/>
    <col min="2830" max="3071" width="9.140625" style="49"/>
    <col min="3072" max="3072" width="5.5703125" style="49" customWidth="1"/>
    <col min="3073" max="3073" width="5.140625" style="49" customWidth="1"/>
    <col min="3074" max="3074" width="5" style="49" customWidth="1"/>
    <col min="3075" max="3075" width="5.140625" style="49" customWidth="1"/>
    <col min="3076" max="3076" width="5.42578125" style="49" customWidth="1"/>
    <col min="3077" max="3077" width="5" style="49" customWidth="1"/>
    <col min="3078" max="3078" width="6.7109375" style="49" customWidth="1"/>
    <col min="3079" max="3079" width="7.28515625" style="49" customWidth="1"/>
    <col min="3080" max="3080" width="129.5703125" style="49" customWidth="1"/>
    <col min="3081" max="3081" width="21.7109375" style="49" customWidth="1"/>
    <col min="3082" max="3083" width="0" style="49" hidden="1" customWidth="1"/>
    <col min="3084" max="3084" width="9.140625" style="49"/>
    <col min="3085" max="3085" width="9.85546875" style="49" bestFit="1" customWidth="1"/>
    <col min="3086" max="3327" width="9.140625" style="49"/>
    <col min="3328" max="3328" width="5.5703125" style="49" customWidth="1"/>
    <col min="3329" max="3329" width="5.140625" style="49" customWidth="1"/>
    <col min="3330" max="3330" width="5" style="49" customWidth="1"/>
    <col min="3331" max="3331" width="5.140625" style="49" customWidth="1"/>
    <col min="3332" max="3332" width="5.42578125" style="49" customWidth="1"/>
    <col min="3333" max="3333" width="5" style="49" customWidth="1"/>
    <col min="3334" max="3334" width="6.7109375" style="49" customWidth="1"/>
    <col min="3335" max="3335" width="7.28515625" style="49" customWidth="1"/>
    <col min="3336" max="3336" width="129.5703125" style="49" customWidth="1"/>
    <col min="3337" max="3337" width="21.7109375" style="49" customWidth="1"/>
    <col min="3338" max="3339" width="0" style="49" hidden="1" customWidth="1"/>
    <col min="3340" max="3340" width="9.140625" style="49"/>
    <col min="3341" max="3341" width="9.85546875" style="49" bestFit="1" customWidth="1"/>
    <col min="3342" max="3583" width="9.140625" style="49"/>
    <col min="3584" max="3584" width="5.5703125" style="49" customWidth="1"/>
    <col min="3585" max="3585" width="5.140625" style="49" customWidth="1"/>
    <col min="3586" max="3586" width="5" style="49" customWidth="1"/>
    <col min="3587" max="3587" width="5.140625" style="49" customWidth="1"/>
    <col min="3588" max="3588" width="5.42578125" style="49" customWidth="1"/>
    <col min="3589" max="3589" width="5" style="49" customWidth="1"/>
    <col min="3590" max="3590" width="6.7109375" style="49" customWidth="1"/>
    <col min="3591" max="3591" width="7.28515625" style="49" customWidth="1"/>
    <col min="3592" max="3592" width="129.5703125" style="49" customWidth="1"/>
    <col min="3593" max="3593" width="21.7109375" style="49" customWidth="1"/>
    <col min="3594" max="3595" width="0" style="49" hidden="1" customWidth="1"/>
    <col min="3596" max="3596" width="9.140625" style="49"/>
    <col min="3597" max="3597" width="9.85546875" style="49" bestFit="1" customWidth="1"/>
    <col min="3598" max="3839" width="9.140625" style="49"/>
    <col min="3840" max="3840" width="5.5703125" style="49" customWidth="1"/>
    <col min="3841" max="3841" width="5.140625" style="49" customWidth="1"/>
    <col min="3842" max="3842" width="5" style="49" customWidth="1"/>
    <col min="3843" max="3843" width="5.140625" style="49" customWidth="1"/>
    <col min="3844" max="3844" width="5.42578125" style="49" customWidth="1"/>
    <col min="3845" max="3845" width="5" style="49" customWidth="1"/>
    <col min="3846" max="3846" width="6.7109375" style="49" customWidth="1"/>
    <col min="3847" max="3847" width="7.28515625" style="49" customWidth="1"/>
    <col min="3848" max="3848" width="129.5703125" style="49" customWidth="1"/>
    <col min="3849" max="3849" width="21.7109375" style="49" customWidth="1"/>
    <col min="3850" max="3851" width="0" style="49" hidden="1" customWidth="1"/>
    <col min="3852" max="3852" width="9.140625" style="49"/>
    <col min="3853" max="3853" width="9.85546875" style="49" bestFit="1" customWidth="1"/>
    <col min="3854" max="4095" width="9.140625" style="49"/>
    <col min="4096" max="4096" width="5.5703125" style="49" customWidth="1"/>
    <col min="4097" max="4097" width="5.140625" style="49" customWidth="1"/>
    <col min="4098" max="4098" width="5" style="49" customWidth="1"/>
    <col min="4099" max="4099" width="5.140625" style="49" customWidth="1"/>
    <col min="4100" max="4100" width="5.42578125" style="49" customWidth="1"/>
    <col min="4101" max="4101" width="5" style="49" customWidth="1"/>
    <col min="4102" max="4102" width="6.7109375" style="49" customWidth="1"/>
    <col min="4103" max="4103" width="7.28515625" style="49" customWidth="1"/>
    <col min="4104" max="4104" width="129.5703125" style="49" customWidth="1"/>
    <col min="4105" max="4105" width="21.7109375" style="49" customWidth="1"/>
    <col min="4106" max="4107" width="0" style="49" hidden="1" customWidth="1"/>
    <col min="4108" max="4108" width="9.140625" style="49"/>
    <col min="4109" max="4109" width="9.85546875" style="49" bestFit="1" customWidth="1"/>
    <col min="4110" max="4351" width="9.140625" style="49"/>
    <col min="4352" max="4352" width="5.5703125" style="49" customWidth="1"/>
    <col min="4353" max="4353" width="5.140625" style="49" customWidth="1"/>
    <col min="4354" max="4354" width="5" style="49" customWidth="1"/>
    <col min="4355" max="4355" width="5.140625" style="49" customWidth="1"/>
    <col min="4356" max="4356" width="5.42578125" style="49" customWidth="1"/>
    <col min="4357" max="4357" width="5" style="49" customWidth="1"/>
    <col min="4358" max="4358" width="6.7109375" style="49" customWidth="1"/>
    <col min="4359" max="4359" width="7.28515625" style="49" customWidth="1"/>
    <col min="4360" max="4360" width="129.5703125" style="49" customWidth="1"/>
    <col min="4361" max="4361" width="21.7109375" style="49" customWidth="1"/>
    <col min="4362" max="4363" width="0" style="49" hidden="1" customWidth="1"/>
    <col min="4364" max="4364" width="9.140625" style="49"/>
    <col min="4365" max="4365" width="9.85546875" style="49" bestFit="1" customWidth="1"/>
    <col min="4366" max="4607" width="9.140625" style="49"/>
    <col min="4608" max="4608" width="5.5703125" style="49" customWidth="1"/>
    <col min="4609" max="4609" width="5.140625" style="49" customWidth="1"/>
    <col min="4610" max="4610" width="5" style="49" customWidth="1"/>
    <col min="4611" max="4611" width="5.140625" style="49" customWidth="1"/>
    <col min="4612" max="4612" width="5.42578125" style="49" customWidth="1"/>
    <col min="4613" max="4613" width="5" style="49" customWidth="1"/>
    <col min="4614" max="4614" width="6.7109375" style="49" customWidth="1"/>
    <col min="4615" max="4615" width="7.28515625" style="49" customWidth="1"/>
    <col min="4616" max="4616" width="129.5703125" style="49" customWidth="1"/>
    <col min="4617" max="4617" width="21.7109375" style="49" customWidth="1"/>
    <col min="4618" max="4619" width="0" style="49" hidden="1" customWidth="1"/>
    <col min="4620" max="4620" width="9.140625" style="49"/>
    <col min="4621" max="4621" width="9.85546875" style="49" bestFit="1" customWidth="1"/>
    <col min="4622" max="4863" width="9.140625" style="49"/>
    <col min="4864" max="4864" width="5.5703125" style="49" customWidth="1"/>
    <col min="4865" max="4865" width="5.140625" style="49" customWidth="1"/>
    <col min="4866" max="4866" width="5" style="49" customWidth="1"/>
    <col min="4867" max="4867" width="5.140625" style="49" customWidth="1"/>
    <col min="4868" max="4868" width="5.42578125" style="49" customWidth="1"/>
    <col min="4869" max="4869" width="5" style="49" customWidth="1"/>
    <col min="4870" max="4870" width="6.7109375" style="49" customWidth="1"/>
    <col min="4871" max="4871" width="7.28515625" style="49" customWidth="1"/>
    <col min="4872" max="4872" width="129.5703125" style="49" customWidth="1"/>
    <col min="4873" max="4873" width="21.7109375" style="49" customWidth="1"/>
    <col min="4874" max="4875" width="0" style="49" hidden="1" customWidth="1"/>
    <col min="4876" max="4876" width="9.140625" style="49"/>
    <col min="4877" max="4877" width="9.85546875" style="49" bestFit="1" customWidth="1"/>
    <col min="4878" max="5119" width="9.140625" style="49"/>
    <col min="5120" max="5120" width="5.5703125" style="49" customWidth="1"/>
    <col min="5121" max="5121" width="5.140625" style="49" customWidth="1"/>
    <col min="5122" max="5122" width="5" style="49" customWidth="1"/>
    <col min="5123" max="5123" width="5.140625" style="49" customWidth="1"/>
    <col min="5124" max="5124" width="5.42578125" style="49" customWidth="1"/>
    <col min="5125" max="5125" width="5" style="49" customWidth="1"/>
    <col min="5126" max="5126" width="6.7109375" style="49" customWidth="1"/>
    <col min="5127" max="5127" width="7.28515625" style="49" customWidth="1"/>
    <col min="5128" max="5128" width="129.5703125" style="49" customWidth="1"/>
    <col min="5129" max="5129" width="21.7109375" style="49" customWidth="1"/>
    <col min="5130" max="5131" width="0" style="49" hidden="1" customWidth="1"/>
    <col min="5132" max="5132" width="9.140625" style="49"/>
    <col min="5133" max="5133" width="9.85546875" style="49" bestFit="1" customWidth="1"/>
    <col min="5134" max="5375" width="9.140625" style="49"/>
    <col min="5376" max="5376" width="5.5703125" style="49" customWidth="1"/>
    <col min="5377" max="5377" width="5.140625" style="49" customWidth="1"/>
    <col min="5378" max="5378" width="5" style="49" customWidth="1"/>
    <col min="5379" max="5379" width="5.140625" style="49" customWidth="1"/>
    <col min="5380" max="5380" width="5.42578125" style="49" customWidth="1"/>
    <col min="5381" max="5381" width="5" style="49" customWidth="1"/>
    <col min="5382" max="5382" width="6.7109375" style="49" customWidth="1"/>
    <col min="5383" max="5383" width="7.28515625" style="49" customWidth="1"/>
    <col min="5384" max="5384" width="129.5703125" style="49" customWidth="1"/>
    <col min="5385" max="5385" width="21.7109375" style="49" customWidth="1"/>
    <col min="5386" max="5387" width="0" style="49" hidden="1" customWidth="1"/>
    <col min="5388" max="5388" width="9.140625" style="49"/>
    <col min="5389" max="5389" width="9.85546875" style="49" bestFit="1" customWidth="1"/>
    <col min="5390" max="5631" width="9.140625" style="49"/>
    <col min="5632" max="5632" width="5.5703125" style="49" customWidth="1"/>
    <col min="5633" max="5633" width="5.140625" style="49" customWidth="1"/>
    <col min="5634" max="5634" width="5" style="49" customWidth="1"/>
    <col min="5635" max="5635" width="5.140625" style="49" customWidth="1"/>
    <col min="5636" max="5636" width="5.42578125" style="49" customWidth="1"/>
    <col min="5637" max="5637" width="5" style="49" customWidth="1"/>
    <col min="5638" max="5638" width="6.7109375" style="49" customWidth="1"/>
    <col min="5639" max="5639" width="7.28515625" style="49" customWidth="1"/>
    <col min="5640" max="5640" width="129.5703125" style="49" customWidth="1"/>
    <col min="5641" max="5641" width="21.7109375" style="49" customWidth="1"/>
    <col min="5642" max="5643" width="0" style="49" hidden="1" customWidth="1"/>
    <col min="5644" max="5644" width="9.140625" style="49"/>
    <col min="5645" max="5645" width="9.85546875" style="49" bestFit="1" customWidth="1"/>
    <col min="5646" max="5887" width="9.140625" style="49"/>
    <col min="5888" max="5888" width="5.5703125" style="49" customWidth="1"/>
    <col min="5889" max="5889" width="5.140625" style="49" customWidth="1"/>
    <col min="5890" max="5890" width="5" style="49" customWidth="1"/>
    <col min="5891" max="5891" width="5.140625" style="49" customWidth="1"/>
    <col min="5892" max="5892" width="5.42578125" style="49" customWidth="1"/>
    <col min="5893" max="5893" width="5" style="49" customWidth="1"/>
    <col min="5894" max="5894" width="6.7109375" style="49" customWidth="1"/>
    <col min="5895" max="5895" width="7.28515625" style="49" customWidth="1"/>
    <col min="5896" max="5896" width="129.5703125" style="49" customWidth="1"/>
    <col min="5897" max="5897" width="21.7109375" style="49" customWidth="1"/>
    <col min="5898" max="5899" width="0" style="49" hidden="1" customWidth="1"/>
    <col min="5900" max="5900" width="9.140625" style="49"/>
    <col min="5901" max="5901" width="9.85546875" style="49" bestFit="1" customWidth="1"/>
    <col min="5902" max="6143" width="9.140625" style="49"/>
    <col min="6144" max="6144" width="5.5703125" style="49" customWidth="1"/>
    <col min="6145" max="6145" width="5.140625" style="49" customWidth="1"/>
    <col min="6146" max="6146" width="5" style="49" customWidth="1"/>
    <col min="6147" max="6147" width="5.140625" style="49" customWidth="1"/>
    <col min="6148" max="6148" width="5.42578125" style="49" customWidth="1"/>
    <col min="6149" max="6149" width="5" style="49" customWidth="1"/>
    <col min="6150" max="6150" width="6.7109375" style="49" customWidth="1"/>
    <col min="6151" max="6151" width="7.28515625" style="49" customWidth="1"/>
    <col min="6152" max="6152" width="129.5703125" style="49" customWidth="1"/>
    <col min="6153" max="6153" width="21.7109375" style="49" customWidth="1"/>
    <col min="6154" max="6155" width="0" style="49" hidden="1" customWidth="1"/>
    <col min="6156" max="6156" width="9.140625" style="49"/>
    <col min="6157" max="6157" width="9.85546875" style="49" bestFit="1" customWidth="1"/>
    <col min="6158" max="6399" width="9.140625" style="49"/>
    <col min="6400" max="6400" width="5.5703125" style="49" customWidth="1"/>
    <col min="6401" max="6401" width="5.140625" style="49" customWidth="1"/>
    <col min="6402" max="6402" width="5" style="49" customWidth="1"/>
    <col min="6403" max="6403" width="5.140625" style="49" customWidth="1"/>
    <col min="6404" max="6404" width="5.42578125" style="49" customWidth="1"/>
    <col min="6405" max="6405" width="5" style="49" customWidth="1"/>
    <col min="6406" max="6406" width="6.7109375" style="49" customWidth="1"/>
    <col min="6407" max="6407" width="7.28515625" style="49" customWidth="1"/>
    <col min="6408" max="6408" width="129.5703125" style="49" customWidth="1"/>
    <col min="6409" max="6409" width="21.7109375" style="49" customWidth="1"/>
    <col min="6410" max="6411" width="0" style="49" hidden="1" customWidth="1"/>
    <col min="6412" max="6412" width="9.140625" style="49"/>
    <col min="6413" max="6413" width="9.85546875" style="49" bestFit="1" customWidth="1"/>
    <col min="6414" max="6655" width="9.140625" style="49"/>
    <col min="6656" max="6656" width="5.5703125" style="49" customWidth="1"/>
    <col min="6657" max="6657" width="5.140625" style="49" customWidth="1"/>
    <col min="6658" max="6658" width="5" style="49" customWidth="1"/>
    <col min="6659" max="6659" width="5.140625" style="49" customWidth="1"/>
    <col min="6660" max="6660" width="5.42578125" style="49" customWidth="1"/>
    <col min="6661" max="6661" width="5" style="49" customWidth="1"/>
    <col min="6662" max="6662" width="6.7109375" style="49" customWidth="1"/>
    <col min="6663" max="6663" width="7.28515625" style="49" customWidth="1"/>
    <col min="6664" max="6664" width="129.5703125" style="49" customWidth="1"/>
    <col min="6665" max="6665" width="21.7109375" style="49" customWidth="1"/>
    <col min="6666" max="6667" width="0" style="49" hidden="1" customWidth="1"/>
    <col min="6668" max="6668" width="9.140625" style="49"/>
    <col min="6669" max="6669" width="9.85546875" style="49" bestFit="1" customWidth="1"/>
    <col min="6670" max="6911" width="9.140625" style="49"/>
    <col min="6912" max="6912" width="5.5703125" style="49" customWidth="1"/>
    <col min="6913" max="6913" width="5.140625" style="49" customWidth="1"/>
    <col min="6914" max="6914" width="5" style="49" customWidth="1"/>
    <col min="6915" max="6915" width="5.140625" style="49" customWidth="1"/>
    <col min="6916" max="6916" width="5.42578125" style="49" customWidth="1"/>
    <col min="6917" max="6917" width="5" style="49" customWidth="1"/>
    <col min="6918" max="6918" width="6.7109375" style="49" customWidth="1"/>
    <col min="6919" max="6919" width="7.28515625" style="49" customWidth="1"/>
    <col min="6920" max="6920" width="129.5703125" style="49" customWidth="1"/>
    <col min="6921" max="6921" width="21.7109375" style="49" customWidth="1"/>
    <col min="6922" max="6923" width="0" style="49" hidden="1" customWidth="1"/>
    <col min="6924" max="6924" width="9.140625" style="49"/>
    <col min="6925" max="6925" width="9.85546875" style="49" bestFit="1" customWidth="1"/>
    <col min="6926" max="7167" width="9.140625" style="49"/>
    <col min="7168" max="7168" width="5.5703125" style="49" customWidth="1"/>
    <col min="7169" max="7169" width="5.140625" style="49" customWidth="1"/>
    <col min="7170" max="7170" width="5" style="49" customWidth="1"/>
    <col min="7171" max="7171" width="5.140625" style="49" customWidth="1"/>
    <col min="7172" max="7172" width="5.42578125" style="49" customWidth="1"/>
    <col min="7173" max="7173" width="5" style="49" customWidth="1"/>
    <col min="7174" max="7174" width="6.7109375" style="49" customWidth="1"/>
    <col min="7175" max="7175" width="7.28515625" style="49" customWidth="1"/>
    <col min="7176" max="7176" width="129.5703125" style="49" customWidth="1"/>
    <col min="7177" max="7177" width="21.7109375" style="49" customWidth="1"/>
    <col min="7178" max="7179" width="0" style="49" hidden="1" customWidth="1"/>
    <col min="7180" max="7180" width="9.140625" style="49"/>
    <col min="7181" max="7181" width="9.85546875" style="49" bestFit="1" customWidth="1"/>
    <col min="7182" max="7423" width="9.140625" style="49"/>
    <col min="7424" max="7424" width="5.5703125" style="49" customWidth="1"/>
    <col min="7425" max="7425" width="5.140625" style="49" customWidth="1"/>
    <col min="7426" max="7426" width="5" style="49" customWidth="1"/>
    <col min="7427" max="7427" width="5.140625" style="49" customWidth="1"/>
    <col min="7428" max="7428" width="5.42578125" style="49" customWidth="1"/>
    <col min="7429" max="7429" width="5" style="49" customWidth="1"/>
    <col min="7430" max="7430" width="6.7109375" style="49" customWidth="1"/>
    <col min="7431" max="7431" width="7.28515625" style="49" customWidth="1"/>
    <col min="7432" max="7432" width="129.5703125" style="49" customWidth="1"/>
    <col min="7433" max="7433" width="21.7109375" style="49" customWidth="1"/>
    <col min="7434" max="7435" width="0" style="49" hidden="1" customWidth="1"/>
    <col min="7436" max="7436" width="9.140625" style="49"/>
    <col min="7437" max="7437" width="9.85546875" style="49" bestFit="1" customWidth="1"/>
    <col min="7438" max="7679" width="9.140625" style="49"/>
    <col min="7680" max="7680" width="5.5703125" style="49" customWidth="1"/>
    <col min="7681" max="7681" width="5.140625" style="49" customWidth="1"/>
    <col min="7682" max="7682" width="5" style="49" customWidth="1"/>
    <col min="7683" max="7683" width="5.140625" style="49" customWidth="1"/>
    <col min="7684" max="7684" width="5.42578125" style="49" customWidth="1"/>
    <col min="7685" max="7685" width="5" style="49" customWidth="1"/>
    <col min="7686" max="7686" width="6.7109375" style="49" customWidth="1"/>
    <col min="7687" max="7687" width="7.28515625" style="49" customWidth="1"/>
    <col min="7688" max="7688" width="129.5703125" style="49" customWidth="1"/>
    <col min="7689" max="7689" width="21.7109375" style="49" customWidth="1"/>
    <col min="7690" max="7691" width="0" style="49" hidden="1" customWidth="1"/>
    <col min="7692" max="7692" width="9.140625" style="49"/>
    <col min="7693" max="7693" width="9.85546875" style="49" bestFit="1" customWidth="1"/>
    <col min="7694" max="7935" width="9.140625" style="49"/>
    <col min="7936" max="7936" width="5.5703125" style="49" customWidth="1"/>
    <col min="7937" max="7937" width="5.140625" style="49" customWidth="1"/>
    <col min="7938" max="7938" width="5" style="49" customWidth="1"/>
    <col min="7939" max="7939" width="5.140625" style="49" customWidth="1"/>
    <col min="7940" max="7940" width="5.42578125" style="49" customWidth="1"/>
    <col min="7941" max="7941" width="5" style="49" customWidth="1"/>
    <col min="7942" max="7942" width="6.7109375" style="49" customWidth="1"/>
    <col min="7943" max="7943" width="7.28515625" style="49" customWidth="1"/>
    <col min="7944" max="7944" width="129.5703125" style="49" customWidth="1"/>
    <col min="7945" max="7945" width="21.7109375" style="49" customWidth="1"/>
    <col min="7946" max="7947" width="0" style="49" hidden="1" customWidth="1"/>
    <col min="7948" max="7948" width="9.140625" style="49"/>
    <col min="7949" max="7949" width="9.85546875" style="49" bestFit="1" customWidth="1"/>
    <col min="7950" max="8191" width="9.140625" style="49"/>
    <col min="8192" max="8192" width="5.5703125" style="49" customWidth="1"/>
    <col min="8193" max="8193" width="5.140625" style="49" customWidth="1"/>
    <col min="8194" max="8194" width="5" style="49" customWidth="1"/>
    <col min="8195" max="8195" width="5.140625" style="49" customWidth="1"/>
    <col min="8196" max="8196" width="5.42578125" style="49" customWidth="1"/>
    <col min="8197" max="8197" width="5" style="49" customWidth="1"/>
    <col min="8198" max="8198" width="6.7109375" style="49" customWidth="1"/>
    <col min="8199" max="8199" width="7.28515625" style="49" customWidth="1"/>
    <col min="8200" max="8200" width="129.5703125" style="49" customWidth="1"/>
    <col min="8201" max="8201" width="21.7109375" style="49" customWidth="1"/>
    <col min="8202" max="8203" width="0" style="49" hidden="1" customWidth="1"/>
    <col min="8204" max="8204" width="9.140625" style="49"/>
    <col min="8205" max="8205" width="9.85546875" style="49" bestFit="1" customWidth="1"/>
    <col min="8206" max="8447" width="9.140625" style="49"/>
    <col min="8448" max="8448" width="5.5703125" style="49" customWidth="1"/>
    <col min="8449" max="8449" width="5.140625" style="49" customWidth="1"/>
    <col min="8450" max="8450" width="5" style="49" customWidth="1"/>
    <col min="8451" max="8451" width="5.140625" style="49" customWidth="1"/>
    <col min="8452" max="8452" width="5.42578125" style="49" customWidth="1"/>
    <col min="8453" max="8453" width="5" style="49" customWidth="1"/>
    <col min="8454" max="8454" width="6.7109375" style="49" customWidth="1"/>
    <col min="8455" max="8455" width="7.28515625" style="49" customWidth="1"/>
    <col min="8456" max="8456" width="129.5703125" style="49" customWidth="1"/>
    <col min="8457" max="8457" width="21.7109375" style="49" customWidth="1"/>
    <col min="8458" max="8459" width="0" style="49" hidden="1" customWidth="1"/>
    <col min="8460" max="8460" width="9.140625" style="49"/>
    <col min="8461" max="8461" width="9.85546875" style="49" bestFit="1" customWidth="1"/>
    <col min="8462" max="8703" width="9.140625" style="49"/>
    <col min="8704" max="8704" width="5.5703125" style="49" customWidth="1"/>
    <col min="8705" max="8705" width="5.140625" style="49" customWidth="1"/>
    <col min="8706" max="8706" width="5" style="49" customWidth="1"/>
    <col min="8707" max="8707" width="5.140625" style="49" customWidth="1"/>
    <col min="8708" max="8708" width="5.42578125" style="49" customWidth="1"/>
    <col min="8709" max="8709" width="5" style="49" customWidth="1"/>
    <col min="8710" max="8710" width="6.7109375" style="49" customWidth="1"/>
    <col min="8711" max="8711" width="7.28515625" style="49" customWidth="1"/>
    <col min="8712" max="8712" width="129.5703125" style="49" customWidth="1"/>
    <col min="8713" max="8713" width="21.7109375" style="49" customWidth="1"/>
    <col min="8714" max="8715" width="0" style="49" hidden="1" customWidth="1"/>
    <col min="8716" max="8716" width="9.140625" style="49"/>
    <col min="8717" max="8717" width="9.85546875" style="49" bestFit="1" customWidth="1"/>
    <col min="8718" max="8959" width="9.140625" style="49"/>
    <col min="8960" max="8960" width="5.5703125" style="49" customWidth="1"/>
    <col min="8961" max="8961" width="5.140625" style="49" customWidth="1"/>
    <col min="8962" max="8962" width="5" style="49" customWidth="1"/>
    <col min="8963" max="8963" width="5.140625" style="49" customWidth="1"/>
    <col min="8964" max="8964" width="5.42578125" style="49" customWidth="1"/>
    <col min="8965" max="8965" width="5" style="49" customWidth="1"/>
    <col min="8966" max="8966" width="6.7109375" style="49" customWidth="1"/>
    <col min="8967" max="8967" width="7.28515625" style="49" customWidth="1"/>
    <col min="8968" max="8968" width="129.5703125" style="49" customWidth="1"/>
    <col min="8969" max="8969" width="21.7109375" style="49" customWidth="1"/>
    <col min="8970" max="8971" width="0" style="49" hidden="1" customWidth="1"/>
    <col min="8972" max="8972" width="9.140625" style="49"/>
    <col min="8973" max="8973" width="9.85546875" style="49" bestFit="1" customWidth="1"/>
    <col min="8974" max="9215" width="9.140625" style="49"/>
    <col min="9216" max="9216" width="5.5703125" style="49" customWidth="1"/>
    <col min="9217" max="9217" width="5.140625" style="49" customWidth="1"/>
    <col min="9218" max="9218" width="5" style="49" customWidth="1"/>
    <col min="9219" max="9219" width="5.140625" style="49" customWidth="1"/>
    <col min="9220" max="9220" width="5.42578125" style="49" customWidth="1"/>
    <col min="9221" max="9221" width="5" style="49" customWidth="1"/>
    <col min="9222" max="9222" width="6.7109375" style="49" customWidth="1"/>
    <col min="9223" max="9223" width="7.28515625" style="49" customWidth="1"/>
    <col min="9224" max="9224" width="129.5703125" style="49" customWidth="1"/>
    <col min="9225" max="9225" width="21.7109375" style="49" customWidth="1"/>
    <col min="9226" max="9227" width="0" style="49" hidden="1" customWidth="1"/>
    <col min="9228" max="9228" width="9.140625" style="49"/>
    <col min="9229" max="9229" width="9.85546875" style="49" bestFit="1" customWidth="1"/>
    <col min="9230" max="9471" width="9.140625" style="49"/>
    <col min="9472" max="9472" width="5.5703125" style="49" customWidth="1"/>
    <col min="9473" max="9473" width="5.140625" style="49" customWidth="1"/>
    <col min="9474" max="9474" width="5" style="49" customWidth="1"/>
    <col min="9475" max="9475" width="5.140625" style="49" customWidth="1"/>
    <col min="9476" max="9476" width="5.42578125" style="49" customWidth="1"/>
    <col min="9477" max="9477" width="5" style="49" customWidth="1"/>
    <col min="9478" max="9478" width="6.7109375" style="49" customWidth="1"/>
    <col min="9479" max="9479" width="7.28515625" style="49" customWidth="1"/>
    <col min="9480" max="9480" width="129.5703125" style="49" customWidth="1"/>
    <col min="9481" max="9481" width="21.7109375" style="49" customWidth="1"/>
    <col min="9482" max="9483" width="0" style="49" hidden="1" customWidth="1"/>
    <col min="9484" max="9484" width="9.140625" style="49"/>
    <col min="9485" max="9485" width="9.85546875" style="49" bestFit="1" customWidth="1"/>
    <col min="9486" max="9727" width="9.140625" style="49"/>
    <col min="9728" max="9728" width="5.5703125" style="49" customWidth="1"/>
    <col min="9729" max="9729" width="5.140625" style="49" customWidth="1"/>
    <col min="9730" max="9730" width="5" style="49" customWidth="1"/>
    <col min="9731" max="9731" width="5.140625" style="49" customWidth="1"/>
    <col min="9732" max="9732" width="5.42578125" style="49" customWidth="1"/>
    <col min="9733" max="9733" width="5" style="49" customWidth="1"/>
    <col min="9734" max="9734" width="6.7109375" style="49" customWidth="1"/>
    <col min="9735" max="9735" width="7.28515625" style="49" customWidth="1"/>
    <col min="9736" max="9736" width="129.5703125" style="49" customWidth="1"/>
    <col min="9737" max="9737" width="21.7109375" style="49" customWidth="1"/>
    <col min="9738" max="9739" width="0" style="49" hidden="1" customWidth="1"/>
    <col min="9740" max="9740" width="9.140625" style="49"/>
    <col min="9741" max="9741" width="9.85546875" style="49" bestFit="1" customWidth="1"/>
    <col min="9742" max="9983" width="9.140625" style="49"/>
    <col min="9984" max="9984" width="5.5703125" style="49" customWidth="1"/>
    <col min="9985" max="9985" width="5.140625" style="49" customWidth="1"/>
    <col min="9986" max="9986" width="5" style="49" customWidth="1"/>
    <col min="9987" max="9987" width="5.140625" style="49" customWidth="1"/>
    <col min="9988" max="9988" width="5.42578125" style="49" customWidth="1"/>
    <col min="9989" max="9989" width="5" style="49" customWidth="1"/>
    <col min="9990" max="9990" width="6.7109375" style="49" customWidth="1"/>
    <col min="9991" max="9991" width="7.28515625" style="49" customWidth="1"/>
    <col min="9992" max="9992" width="129.5703125" style="49" customWidth="1"/>
    <col min="9993" max="9993" width="21.7109375" style="49" customWidth="1"/>
    <col min="9994" max="9995" width="0" style="49" hidden="1" customWidth="1"/>
    <col min="9996" max="9996" width="9.140625" style="49"/>
    <col min="9997" max="9997" width="9.85546875" style="49" bestFit="1" customWidth="1"/>
    <col min="9998" max="10239" width="9.140625" style="49"/>
    <col min="10240" max="10240" width="5.5703125" style="49" customWidth="1"/>
    <col min="10241" max="10241" width="5.140625" style="49" customWidth="1"/>
    <col min="10242" max="10242" width="5" style="49" customWidth="1"/>
    <col min="10243" max="10243" width="5.140625" style="49" customWidth="1"/>
    <col min="10244" max="10244" width="5.42578125" style="49" customWidth="1"/>
    <col min="10245" max="10245" width="5" style="49" customWidth="1"/>
    <col min="10246" max="10246" width="6.7109375" style="49" customWidth="1"/>
    <col min="10247" max="10247" width="7.28515625" style="49" customWidth="1"/>
    <col min="10248" max="10248" width="129.5703125" style="49" customWidth="1"/>
    <col min="10249" max="10249" width="21.7109375" style="49" customWidth="1"/>
    <col min="10250" max="10251" width="0" style="49" hidden="1" customWidth="1"/>
    <col min="10252" max="10252" width="9.140625" style="49"/>
    <col min="10253" max="10253" width="9.85546875" style="49" bestFit="1" customWidth="1"/>
    <col min="10254" max="10495" width="9.140625" style="49"/>
    <col min="10496" max="10496" width="5.5703125" style="49" customWidth="1"/>
    <col min="10497" max="10497" width="5.140625" style="49" customWidth="1"/>
    <col min="10498" max="10498" width="5" style="49" customWidth="1"/>
    <col min="10499" max="10499" width="5.140625" style="49" customWidth="1"/>
    <col min="10500" max="10500" width="5.42578125" style="49" customWidth="1"/>
    <col min="10501" max="10501" width="5" style="49" customWidth="1"/>
    <col min="10502" max="10502" width="6.7109375" style="49" customWidth="1"/>
    <col min="10503" max="10503" width="7.28515625" style="49" customWidth="1"/>
    <col min="10504" max="10504" width="129.5703125" style="49" customWidth="1"/>
    <col min="10505" max="10505" width="21.7109375" style="49" customWidth="1"/>
    <col min="10506" max="10507" width="0" style="49" hidden="1" customWidth="1"/>
    <col min="10508" max="10508" width="9.140625" style="49"/>
    <col min="10509" max="10509" width="9.85546875" style="49" bestFit="1" customWidth="1"/>
    <col min="10510" max="10751" width="9.140625" style="49"/>
    <col min="10752" max="10752" width="5.5703125" style="49" customWidth="1"/>
    <col min="10753" max="10753" width="5.140625" style="49" customWidth="1"/>
    <col min="10754" max="10754" width="5" style="49" customWidth="1"/>
    <col min="10755" max="10755" width="5.140625" style="49" customWidth="1"/>
    <col min="10756" max="10756" width="5.42578125" style="49" customWidth="1"/>
    <col min="10757" max="10757" width="5" style="49" customWidth="1"/>
    <col min="10758" max="10758" width="6.7109375" style="49" customWidth="1"/>
    <col min="10759" max="10759" width="7.28515625" style="49" customWidth="1"/>
    <col min="10760" max="10760" width="129.5703125" style="49" customWidth="1"/>
    <col min="10761" max="10761" width="21.7109375" style="49" customWidth="1"/>
    <col min="10762" max="10763" width="0" style="49" hidden="1" customWidth="1"/>
    <col min="10764" max="10764" width="9.140625" style="49"/>
    <col min="10765" max="10765" width="9.85546875" style="49" bestFit="1" customWidth="1"/>
    <col min="10766" max="11007" width="9.140625" style="49"/>
    <col min="11008" max="11008" width="5.5703125" style="49" customWidth="1"/>
    <col min="11009" max="11009" width="5.140625" style="49" customWidth="1"/>
    <col min="11010" max="11010" width="5" style="49" customWidth="1"/>
    <col min="11011" max="11011" width="5.140625" style="49" customWidth="1"/>
    <col min="11012" max="11012" width="5.42578125" style="49" customWidth="1"/>
    <col min="11013" max="11013" width="5" style="49" customWidth="1"/>
    <col min="11014" max="11014" width="6.7109375" style="49" customWidth="1"/>
    <col min="11015" max="11015" width="7.28515625" style="49" customWidth="1"/>
    <col min="11016" max="11016" width="129.5703125" style="49" customWidth="1"/>
    <col min="11017" max="11017" width="21.7109375" style="49" customWidth="1"/>
    <col min="11018" max="11019" width="0" style="49" hidden="1" customWidth="1"/>
    <col min="11020" max="11020" width="9.140625" style="49"/>
    <col min="11021" max="11021" width="9.85546875" style="49" bestFit="1" customWidth="1"/>
    <col min="11022" max="11263" width="9.140625" style="49"/>
    <col min="11264" max="11264" width="5.5703125" style="49" customWidth="1"/>
    <col min="11265" max="11265" width="5.140625" style="49" customWidth="1"/>
    <col min="11266" max="11266" width="5" style="49" customWidth="1"/>
    <col min="11267" max="11267" width="5.140625" style="49" customWidth="1"/>
    <col min="11268" max="11268" width="5.42578125" style="49" customWidth="1"/>
    <col min="11269" max="11269" width="5" style="49" customWidth="1"/>
    <col min="11270" max="11270" width="6.7109375" style="49" customWidth="1"/>
    <col min="11271" max="11271" width="7.28515625" style="49" customWidth="1"/>
    <col min="11272" max="11272" width="129.5703125" style="49" customWidth="1"/>
    <col min="11273" max="11273" width="21.7109375" style="49" customWidth="1"/>
    <col min="11274" max="11275" width="0" style="49" hidden="1" customWidth="1"/>
    <col min="11276" max="11276" width="9.140625" style="49"/>
    <col min="11277" max="11277" width="9.85546875" style="49" bestFit="1" customWidth="1"/>
    <col min="11278" max="11519" width="9.140625" style="49"/>
    <col min="11520" max="11520" width="5.5703125" style="49" customWidth="1"/>
    <col min="11521" max="11521" width="5.140625" style="49" customWidth="1"/>
    <col min="11522" max="11522" width="5" style="49" customWidth="1"/>
    <col min="11523" max="11523" width="5.140625" style="49" customWidth="1"/>
    <col min="11524" max="11524" width="5.42578125" style="49" customWidth="1"/>
    <col min="11525" max="11525" width="5" style="49" customWidth="1"/>
    <col min="11526" max="11526" width="6.7109375" style="49" customWidth="1"/>
    <col min="11527" max="11527" width="7.28515625" style="49" customWidth="1"/>
    <col min="11528" max="11528" width="129.5703125" style="49" customWidth="1"/>
    <col min="11529" max="11529" width="21.7109375" style="49" customWidth="1"/>
    <col min="11530" max="11531" width="0" style="49" hidden="1" customWidth="1"/>
    <col min="11532" max="11532" width="9.140625" style="49"/>
    <col min="11533" max="11533" width="9.85546875" style="49" bestFit="1" customWidth="1"/>
    <col min="11534" max="11775" width="9.140625" style="49"/>
    <col min="11776" max="11776" width="5.5703125" style="49" customWidth="1"/>
    <col min="11777" max="11777" width="5.140625" style="49" customWidth="1"/>
    <col min="11778" max="11778" width="5" style="49" customWidth="1"/>
    <col min="11779" max="11779" width="5.140625" style="49" customWidth="1"/>
    <col min="11780" max="11780" width="5.42578125" style="49" customWidth="1"/>
    <col min="11781" max="11781" width="5" style="49" customWidth="1"/>
    <col min="11782" max="11782" width="6.7109375" style="49" customWidth="1"/>
    <col min="11783" max="11783" width="7.28515625" style="49" customWidth="1"/>
    <col min="11784" max="11784" width="129.5703125" style="49" customWidth="1"/>
    <col min="11785" max="11785" width="21.7109375" style="49" customWidth="1"/>
    <col min="11786" max="11787" width="0" style="49" hidden="1" customWidth="1"/>
    <col min="11788" max="11788" width="9.140625" style="49"/>
    <col min="11789" max="11789" width="9.85546875" style="49" bestFit="1" customWidth="1"/>
    <col min="11790" max="12031" width="9.140625" style="49"/>
    <col min="12032" max="12032" width="5.5703125" style="49" customWidth="1"/>
    <col min="12033" max="12033" width="5.140625" style="49" customWidth="1"/>
    <col min="12034" max="12034" width="5" style="49" customWidth="1"/>
    <col min="12035" max="12035" width="5.140625" style="49" customWidth="1"/>
    <col min="12036" max="12036" width="5.42578125" style="49" customWidth="1"/>
    <col min="12037" max="12037" width="5" style="49" customWidth="1"/>
    <col min="12038" max="12038" width="6.7109375" style="49" customWidth="1"/>
    <col min="12039" max="12039" width="7.28515625" style="49" customWidth="1"/>
    <col min="12040" max="12040" width="129.5703125" style="49" customWidth="1"/>
    <col min="12041" max="12041" width="21.7109375" style="49" customWidth="1"/>
    <col min="12042" max="12043" width="0" style="49" hidden="1" customWidth="1"/>
    <col min="12044" max="12044" width="9.140625" style="49"/>
    <col min="12045" max="12045" width="9.85546875" style="49" bestFit="1" customWidth="1"/>
    <col min="12046" max="12287" width="9.140625" style="49"/>
    <col min="12288" max="12288" width="5.5703125" style="49" customWidth="1"/>
    <col min="12289" max="12289" width="5.140625" style="49" customWidth="1"/>
    <col min="12290" max="12290" width="5" style="49" customWidth="1"/>
    <col min="12291" max="12291" width="5.140625" style="49" customWidth="1"/>
    <col min="12292" max="12292" width="5.42578125" style="49" customWidth="1"/>
    <col min="12293" max="12293" width="5" style="49" customWidth="1"/>
    <col min="12294" max="12294" width="6.7109375" style="49" customWidth="1"/>
    <col min="12295" max="12295" width="7.28515625" style="49" customWidth="1"/>
    <col min="12296" max="12296" width="129.5703125" style="49" customWidth="1"/>
    <col min="12297" max="12297" width="21.7109375" style="49" customWidth="1"/>
    <col min="12298" max="12299" width="0" style="49" hidden="1" customWidth="1"/>
    <col min="12300" max="12300" width="9.140625" style="49"/>
    <col min="12301" max="12301" width="9.85546875" style="49" bestFit="1" customWidth="1"/>
    <col min="12302" max="12543" width="9.140625" style="49"/>
    <col min="12544" max="12544" width="5.5703125" style="49" customWidth="1"/>
    <col min="12545" max="12545" width="5.140625" style="49" customWidth="1"/>
    <col min="12546" max="12546" width="5" style="49" customWidth="1"/>
    <col min="12547" max="12547" width="5.140625" style="49" customWidth="1"/>
    <col min="12548" max="12548" width="5.42578125" style="49" customWidth="1"/>
    <col min="12549" max="12549" width="5" style="49" customWidth="1"/>
    <col min="12550" max="12550" width="6.7109375" style="49" customWidth="1"/>
    <col min="12551" max="12551" width="7.28515625" style="49" customWidth="1"/>
    <col min="12552" max="12552" width="129.5703125" style="49" customWidth="1"/>
    <col min="12553" max="12553" width="21.7109375" style="49" customWidth="1"/>
    <col min="12554" max="12555" width="0" style="49" hidden="1" customWidth="1"/>
    <col min="12556" max="12556" width="9.140625" style="49"/>
    <col min="12557" max="12557" width="9.85546875" style="49" bestFit="1" customWidth="1"/>
    <col min="12558" max="12799" width="9.140625" style="49"/>
    <col min="12800" max="12800" width="5.5703125" style="49" customWidth="1"/>
    <col min="12801" max="12801" width="5.140625" style="49" customWidth="1"/>
    <col min="12802" max="12802" width="5" style="49" customWidth="1"/>
    <col min="12803" max="12803" width="5.140625" style="49" customWidth="1"/>
    <col min="12804" max="12804" width="5.42578125" style="49" customWidth="1"/>
    <col min="12805" max="12805" width="5" style="49" customWidth="1"/>
    <col min="12806" max="12806" width="6.7109375" style="49" customWidth="1"/>
    <col min="12807" max="12807" width="7.28515625" style="49" customWidth="1"/>
    <col min="12808" max="12808" width="129.5703125" style="49" customWidth="1"/>
    <col min="12809" max="12809" width="21.7109375" style="49" customWidth="1"/>
    <col min="12810" max="12811" width="0" style="49" hidden="1" customWidth="1"/>
    <col min="12812" max="12812" width="9.140625" style="49"/>
    <col min="12813" max="12813" width="9.85546875" style="49" bestFit="1" customWidth="1"/>
    <col min="12814" max="13055" width="9.140625" style="49"/>
    <col min="13056" max="13056" width="5.5703125" style="49" customWidth="1"/>
    <col min="13057" max="13057" width="5.140625" style="49" customWidth="1"/>
    <col min="13058" max="13058" width="5" style="49" customWidth="1"/>
    <col min="13059" max="13059" width="5.140625" style="49" customWidth="1"/>
    <col min="13060" max="13060" width="5.42578125" style="49" customWidth="1"/>
    <col min="13061" max="13061" width="5" style="49" customWidth="1"/>
    <col min="13062" max="13062" width="6.7109375" style="49" customWidth="1"/>
    <col min="13063" max="13063" width="7.28515625" style="49" customWidth="1"/>
    <col min="13064" max="13064" width="129.5703125" style="49" customWidth="1"/>
    <col min="13065" max="13065" width="21.7109375" style="49" customWidth="1"/>
    <col min="13066" max="13067" width="0" style="49" hidden="1" customWidth="1"/>
    <col min="13068" max="13068" width="9.140625" style="49"/>
    <col min="13069" max="13069" width="9.85546875" style="49" bestFit="1" customWidth="1"/>
    <col min="13070" max="13311" width="9.140625" style="49"/>
    <col min="13312" max="13312" width="5.5703125" style="49" customWidth="1"/>
    <col min="13313" max="13313" width="5.140625" style="49" customWidth="1"/>
    <col min="13314" max="13314" width="5" style="49" customWidth="1"/>
    <col min="13315" max="13315" width="5.140625" style="49" customWidth="1"/>
    <col min="13316" max="13316" width="5.42578125" style="49" customWidth="1"/>
    <col min="13317" max="13317" width="5" style="49" customWidth="1"/>
    <col min="13318" max="13318" width="6.7109375" style="49" customWidth="1"/>
    <col min="13319" max="13319" width="7.28515625" style="49" customWidth="1"/>
    <col min="13320" max="13320" width="129.5703125" style="49" customWidth="1"/>
    <col min="13321" max="13321" width="21.7109375" style="49" customWidth="1"/>
    <col min="13322" max="13323" width="0" style="49" hidden="1" customWidth="1"/>
    <col min="13324" max="13324" width="9.140625" style="49"/>
    <col min="13325" max="13325" width="9.85546875" style="49" bestFit="1" customWidth="1"/>
    <col min="13326" max="13567" width="9.140625" style="49"/>
    <col min="13568" max="13568" width="5.5703125" style="49" customWidth="1"/>
    <col min="13569" max="13569" width="5.140625" style="49" customWidth="1"/>
    <col min="13570" max="13570" width="5" style="49" customWidth="1"/>
    <col min="13571" max="13571" width="5.140625" style="49" customWidth="1"/>
    <col min="13572" max="13572" width="5.42578125" style="49" customWidth="1"/>
    <col min="13573" max="13573" width="5" style="49" customWidth="1"/>
    <col min="13574" max="13574" width="6.7109375" style="49" customWidth="1"/>
    <col min="13575" max="13575" width="7.28515625" style="49" customWidth="1"/>
    <col min="13576" max="13576" width="129.5703125" style="49" customWidth="1"/>
    <col min="13577" max="13577" width="21.7109375" style="49" customWidth="1"/>
    <col min="13578" max="13579" width="0" style="49" hidden="1" customWidth="1"/>
    <col min="13580" max="13580" width="9.140625" style="49"/>
    <col min="13581" max="13581" width="9.85546875" style="49" bestFit="1" customWidth="1"/>
    <col min="13582" max="13823" width="9.140625" style="49"/>
    <col min="13824" max="13824" width="5.5703125" style="49" customWidth="1"/>
    <col min="13825" max="13825" width="5.140625" style="49" customWidth="1"/>
    <col min="13826" max="13826" width="5" style="49" customWidth="1"/>
    <col min="13827" max="13827" width="5.140625" style="49" customWidth="1"/>
    <col min="13828" max="13828" width="5.42578125" style="49" customWidth="1"/>
    <col min="13829" max="13829" width="5" style="49" customWidth="1"/>
    <col min="13830" max="13830" width="6.7109375" style="49" customWidth="1"/>
    <col min="13831" max="13831" width="7.28515625" style="49" customWidth="1"/>
    <col min="13832" max="13832" width="129.5703125" style="49" customWidth="1"/>
    <col min="13833" max="13833" width="21.7109375" style="49" customWidth="1"/>
    <col min="13834" max="13835" width="0" style="49" hidden="1" customWidth="1"/>
    <col min="13836" max="13836" width="9.140625" style="49"/>
    <col min="13837" max="13837" width="9.85546875" style="49" bestFit="1" customWidth="1"/>
    <col min="13838" max="14079" width="9.140625" style="49"/>
    <col min="14080" max="14080" width="5.5703125" style="49" customWidth="1"/>
    <col min="14081" max="14081" width="5.140625" style="49" customWidth="1"/>
    <col min="14082" max="14082" width="5" style="49" customWidth="1"/>
    <col min="14083" max="14083" width="5.140625" style="49" customWidth="1"/>
    <col min="14084" max="14084" width="5.42578125" style="49" customWidth="1"/>
    <col min="14085" max="14085" width="5" style="49" customWidth="1"/>
    <col min="14086" max="14086" width="6.7109375" style="49" customWidth="1"/>
    <col min="14087" max="14087" width="7.28515625" style="49" customWidth="1"/>
    <col min="14088" max="14088" width="129.5703125" style="49" customWidth="1"/>
    <col min="14089" max="14089" width="21.7109375" style="49" customWidth="1"/>
    <col min="14090" max="14091" width="0" style="49" hidden="1" customWidth="1"/>
    <col min="14092" max="14092" width="9.140625" style="49"/>
    <col min="14093" max="14093" width="9.85546875" style="49" bestFit="1" customWidth="1"/>
    <col min="14094" max="14335" width="9.140625" style="49"/>
    <col min="14336" max="14336" width="5.5703125" style="49" customWidth="1"/>
    <col min="14337" max="14337" width="5.140625" style="49" customWidth="1"/>
    <col min="14338" max="14338" width="5" style="49" customWidth="1"/>
    <col min="14339" max="14339" width="5.140625" style="49" customWidth="1"/>
    <col min="14340" max="14340" width="5.42578125" style="49" customWidth="1"/>
    <col min="14341" max="14341" width="5" style="49" customWidth="1"/>
    <col min="14342" max="14342" width="6.7109375" style="49" customWidth="1"/>
    <col min="14343" max="14343" width="7.28515625" style="49" customWidth="1"/>
    <col min="14344" max="14344" width="129.5703125" style="49" customWidth="1"/>
    <col min="14345" max="14345" width="21.7109375" style="49" customWidth="1"/>
    <col min="14346" max="14347" width="0" style="49" hidden="1" customWidth="1"/>
    <col min="14348" max="14348" width="9.140625" style="49"/>
    <col min="14349" max="14349" width="9.85546875" style="49" bestFit="1" customWidth="1"/>
    <col min="14350" max="14591" width="9.140625" style="49"/>
    <col min="14592" max="14592" width="5.5703125" style="49" customWidth="1"/>
    <col min="14593" max="14593" width="5.140625" style="49" customWidth="1"/>
    <col min="14594" max="14594" width="5" style="49" customWidth="1"/>
    <col min="14595" max="14595" width="5.140625" style="49" customWidth="1"/>
    <col min="14596" max="14596" width="5.42578125" style="49" customWidth="1"/>
    <col min="14597" max="14597" width="5" style="49" customWidth="1"/>
    <col min="14598" max="14598" width="6.7109375" style="49" customWidth="1"/>
    <col min="14599" max="14599" width="7.28515625" style="49" customWidth="1"/>
    <col min="14600" max="14600" width="129.5703125" style="49" customWidth="1"/>
    <col min="14601" max="14601" width="21.7109375" style="49" customWidth="1"/>
    <col min="14602" max="14603" width="0" style="49" hidden="1" customWidth="1"/>
    <col min="14604" max="14604" width="9.140625" style="49"/>
    <col min="14605" max="14605" width="9.85546875" style="49" bestFit="1" customWidth="1"/>
    <col min="14606" max="14847" width="9.140625" style="49"/>
    <col min="14848" max="14848" width="5.5703125" style="49" customWidth="1"/>
    <col min="14849" max="14849" width="5.140625" style="49" customWidth="1"/>
    <col min="14850" max="14850" width="5" style="49" customWidth="1"/>
    <col min="14851" max="14851" width="5.140625" style="49" customWidth="1"/>
    <col min="14852" max="14852" width="5.42578125" style="49" customWidth="1"/>
    <col min="14853" max="14853" width="5" style="49" customWidth="1"/>
    <col min="14854" max="14854" width="6.7109375" style="49" customWidth="1"/>
    <col min="14855" max="14855" width="7.28515625" style="49" customWidth="1"/>
    <col min="14856" max="14856" width="129.5703125" style="49" customWidth="1"/>
    <col min="14857" max="14857" width="21.7109375" style="49" customWidth="1"/>
    <col min="14858" max="14859" width="0" style="49" hidden="1" customWidth="1"/>
    <col min="14860" max="14860" width="9.140625" style="49"/>
    <col min="14861" max="14861" width="9.85546875" style="49" bestFit="1" customWidth="1"/>
    <col min="14862" max="15103" width="9.140625" style="49"/>
    <col min="15104" max="15104" width="5.5703125" style="49" customWidth="1"/>
    <col min="15105" max="15105" width="5.140625" style="49" customWidth="1"/>
    <col min="15106" max="15106" width="5" style="49" customWidth="1"/>
    <col min="15107" max="15107" width="5.140625" style="49" customWidth="1"/>
    <col min="15108" max="15108" width="5.42578125" style="49" customWidth="1"/>
    <col min="15109" max="15109" width="5" style="49" customWidth="1"/>
    <col min="15110" max="15110" width="6.7109375" style="49" customWidth="1"/>
    <col min="15111" max="15111" width="7.28515625" style="49" customWidth="1"/>
    <col min="15112" max="15112" width="129.5703125" style="49" customWidth="1"/>
    <col min="15113" max="15113" width="21.7109375" style="49" customWidth="1"/>
    <col min="15114" max="15115" width="0" style="49" hidden="1" customWidth="1"/>
    <col min="15116" max="15116" width="9.140625" style="49"/>
    <col min="15117" max="15117" width="9.85546875" style="49" bestFit="1" customWidth="1"/>
    <col min="15118" max="15359" width="9.140625" style="49"/>
    <col min="15360" max="15360" width="5.5703125" style="49" customWidth="1"/>
    <col min="15361" max="15361" width="5.140625" style="49" customWidth="1"/>
    <col min="15362" max="15362" width="5" style="49" customWidth="1"/>
    <col min="15363" max="15363" width="5.140625" style="49" customWidth="1"/>
    <col min="15364" max="15364" width="5.42578125" style="49" customWidth="1"/>
    <col min="15365" max="15365" width="5" style="49" customWidth="1"/>
    <col min="15366" max="15366" width="6.7109375" style="49" customWidth="1"/>
    <col min="15367" max="15367" width="7.28515625" style="49" customWidth="1"/>
    <col min="15368" max="15368" width="129.5703125" style="49" customWidth="1"/>
    <col min="15369" max="15369" width="21.7109375" style="49" customWidth="1"/>
    <col min="15370" max="15371" width="0" style="49" hidden="1" customWidth="1"/>
    <col min="15372" max="15372" width="9.140625" style="49"/>
    <col min="15373" max="15373" width="9.85546875" style="49" bestFit="1" customWidth="1"/>
    <col min="15374" max="15615" width="9.140625" style="49"/>
    <col min="15616" max="15616" width="5.5703125" style="49" customWidth="1"/>
    <col min="15617" max="15617" width="5.140625" style="49" customWidth="1"/>
    <col min="15618" max="15618" width="5" style="49" customWidth="1"/>
    <col min="15619" max="15619" width="5.140625" style="49" customWidth="1"/>
    <col min="15620" max="15620" width="5.42578125" style="49" customWidth="1"/>
    <col min="15621" max="15621" width="5" style="49" customWidth="1"/>
    <col min="15622" max="15622" width="6.7109375" style="49" customWidth="1"/>
    <col min="15623" max="15623" width="7.28515625" style="49" customWidth="1"/>
    <col min="15624" max="15624" width="129.5703125" style="49" customWidth="1"/>
    <col min="15625" max="15625" width="21.7109375" style="49" customWidth="1"/>
    <col min="15626" max="15627" width="0" style="49" hidden="1" customWidth="1"/>
    <col min="15628" max="15628" width="9.140625" style="49"/>
    <col min="15629" max="15629" width="9.85546875" style="49" bestFit="1" customWidth="1"/>
    <col min="15630" max="15871" width="9.140625" style="49"/>
    <col min="15872" max="15872" width="5.5703125" style="49" customWidth="1"/>
    <col min="15873" max="15873" width="5.140625" style="49" customWidth="1"/>
    <col min="15874" max="15874" width="5" style="49" customWidth="1"/>
    <col min="15875" max="15875" width="5.140625" style="49" customWidth="1"/>
    <col min="15876" max="15876" width="5.42578125" style="49" customWidth="1"/>
    <col min="15877" max="15877" width="5" style="49" customWidth="1"/>
    <col min="15878" max="15878" width="6.7109375" style="49" customWidth="1"/>
    <col min="15879" max="15879" width="7.28515625" style="49" customWidth="1"/>
    <col min="15880" max="15880" width="129.5703125" style="49" customWidth="1"/>
    <col min="15881" max="15881" width="21.7109375" style="49" customWidth="1"/>
    <col min="15882" max="15883" width="0" style="49" hidden="1" customWidth="1"/>
    <col min="15884" max="15884" width="9.140625" style="49"/>
    <col min="15885" max="15885" width="9.85546875" style="49" bestFit="1" customWidth="1"/>
    <col min="15886" max="16127" width="9.140625" style="49"/>
    <col min="16128" max="16128" width="5.5703125" style="49" customWidth="1"/>
    <col min="16129" max="16129" width="5.140625" style="49" customWidth="1"/>
    <col min="16130" max="16130" width="5" style="49" customWidth="1"/>
    <col min="16131" max="16131" width="5.140625" style="49" customWidth="1"/>
    <col min="16132" max="16132" width="5.42578125" style="49" customWidth="1"/>
    <col min="16133" max="16133" width="5" style="49" customWidth="1"/>
    <col min="16134" max="16134" width="6.7109375" style="49" customWidth="1"/>
    <col min="16135" max="16135" width="7.28515625" style="49" customWidth="1"/>
    <col min="16136" max="16136" width="129.5703125" style="49" customWidth="1"/>
    <col min="16137" max="16137" width="21.7109375" style="49" customWidth="1"/>
    <col min="16138" max="16139" width="0" style="49" hidden="1" customWidth="1"/>
    <col min="16140" max="16140" width="9.140625" style="49"/>
    <col min="16141" max="16141" width="9.85546875" style="49" bestFit="1" customWidth="1"/>
    <col min="16142" max="16384" width="9.140625" style="49"/>
  </cols>
  <sheetData>
    <row r="1" spans="1:13" ht="15" x14ac:dyDescent="0.2">
      <c r="A1" s="47"/>
      <c r="B1" s="48"/>
      <c r="C1" s="48"/>
      <c r="D1" s="48"/>
      <c r="E1" s="48"/>
      <c r="F1" s="48"/>
      <c r="H1" s="50"/>
      <c r="I1" s="50"/>
    </row>
    <row r="2" spans="1:13" ht="15.75" customHeight="1" x14ac:dyDescent="0.25">
      <c r="A2" s="282" t="s">
        <v>939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72"/>
      <c r="M2" s="272"/>
    </row>
    <row r="3" spans="1:13" ht="15.75" x14ac:dyDescent="0.25">
      <c r="A3" s="173"/>
      <c r="B3" s="173"/>
      <c r="C3" s="173"/>
      <c r="D3" s="173"/>
      <c r="E3" s="173"/>
      <c r="F3" s="173"/>
      <c r="G3" s="173"/>
      <c r="H3" s="173"/>
      <c r="I3" s="173"/>
      <c r="J3" s="283" t="s">
        <v>940</v>
      </c>
      <c r="K3" s="283"/>
      <c r="L3" s="283"/>
      <c r="M3" s="283"/>
    </row>
    <row r="4" spans="1:13" ht="30" customHeight="1" x14ac:dyDescent="0.2">
      <c r="A4" s="284" t="s">
        <v>941</v>
      </c>
      <c r="B4" s="284"/>
      <c r="C4" s="284"/>
      <c r="D4" s="284"/>
      <c r="E4" s="284"/>
      <c r="F4" s="284"/>
      <c r="G4" s="284"/>
      <c r="H4" s="284"/>
      <c r="I4" s="51" t="s">
        <v>884</v>
      </c>
      <c r="J4" s="51" t="s">
        <v>885</v>
      </c>
      <c r="K4" s="52" t="s">
        <v>886</v>
      </c>
      <c r="L4" s="174" t="s">
        <v>942</v>
      </c>
      <c r="M4" s="175" t="s">
        <v>888</v>
      </c>
    </row>
    <row r="5" spans="1:13" ht="15.75" x14ac:dyDescent="0.25">
      <c r="A5" s="285" t="s">
        <v>943</v>
      </c>
      <c r="B5" s="286"/>
      <c r="C5" s="286"/>
      <c r="D5" s="286"/>
      <c r="E5" s="286"/>
      <c r="F5" s="286"/>
      <c r="G5" s="286"/>
      <c r="H5" s="286"/>
      <c r="I5" s="287"/>
      <c r="J5" s="53" t="e">
        <f>#REF!-#REF!</f>
        <v>#REF!</v>
      </c>
      <c r="K5" s="54" t="e">
        <f>J5-#REF!</f>
        <v>#REF!</v>
      </c>
      <c r="L5" s="53">
        <v>-295741</v>
      </c>
      <c r="M5" s="53">
        <f>'доходы ГО Мытищи'!D100-ведомственная!H1420</f>
        <v>86867.799999998882</v>
      </c>
    </row>
    <row r="6" spans="1:13" ht="15" x14ac:dyDescent="0.2">
      <c r="A6" s="288" t="s">
        <v>944</v>
      </c>
      <c r="B6" s="288"/>
      <c r="C6" s="288"/>
      <c r="D6" s="288"/>
      <c r="E6" s="288"/>
      <c r="F6" s="288"/>
      <c r="G6" s="288"/>
      <c r="H6" s="288"/>
      <c r="I6" s="288"/>
      <c r="J6" s="55" t="e">
        <f>J5/#REF!*-100</f>
        <v>#REF!</v>
      </c>
      <c r="K6" s="56" t="e">
        <f>J6-#REF!</f>
        <v>#REF!</v>
      </c>
      <c r="L6" s="55">
        <v>4.8</v>
      </c>
      <c r="M6" s="55">
        <f>M5/'доходы ГО Мытищи'!D10*(-100)</f>
        <v>-1.3427549602580977</v>
      </c>
    </row>
    <row r="7" spans="1:13" ht="25.5" customHeight="1" x14ac:dyDescent="0.2">
      <c r="A7" s="57" t="s">
        <v>945</v>
      </c>
      <c r="B7" s="57" t="s">
        <v>13</v>
      </c>
      <c r="C7" s="57" t="s">
        <v>946</v>
      </c>
      <c r="D7" s="57" t="s">
        <v>946</v>
      </c>
      <c r="E7" s="57" t="s">
        <v>946</v>
      </c>
      <c r="F7" s="57" t="s">
        <v>946</v>
      </c>
      <c r="G7" s="57" t="s">
        <v>947</v>
      </c>
      <c r="H7" s="57" t="s">
        <v>945</v>
      </c>
      <c r="I7" s="58" t="s">
        <v>948</v>
      </c>
      <c r="J7" s="59" t="e">
        <f>J8+#REF!+J13</f>
        <v>#REF!</v>
      </c>
      <c r="K7" s="59" t="e">
        <f>J7-#REF!</f>
        <v>#REF!</v>
      </c>
      <c r="L7" s="59">
        <f>L8+L13+L22</f>
        <v>295741</v>
      </c>
      <c r="M7" s="59">
        <f>M8+M13+M22</f>
        <v>-86867.800000000017</v>
      </c>
    </row>
    <row r="8" spans="1:13" ht="26.25" customHeight="1" x14ac:dyDescent="0.25">
      <c r="A8" s="57" t="s">
        <v>945</v>
      </c>
      <c r="B8" s="57" t="s">
        <v>13</v>
      </c>
      <c r="C8" s="57" t="s">
        <v>15</v>
      </c>
      <c r="D8" s="57" t="s">
        <v>946</v>
      </c>
      <c r="E8" s="57" t="s">
        <v>946</v>
      </c>
      <c r="F8" s="57" t="s">
        <v>946</v>
      </c>
      <c r="G8" s="57" t="s">
        <v>947</v>
      </c>
      <c r="H8" s="57" t="s">
        <v>945</v>
      </c>
      <c r="I8" s="60" t="s">
        <v>949</v>
      </c>
      <c r="J8" s="59">
        <f>J9+J11</f>
        <v>100000</v>
      </c>
      <c r="K8" s="54" t="e">
        <f>J8-#REF!</f>
        <v>#REF!</v>
      </c>
      <c r="L8" s="59">
        <f>L9+L11</f>
        <v>175000</v>
      </c>
      <c r="M8" s="59">
        <f>M9+M11</f>
        <v>25000</v>
      </c>
    </row>
    <row r="9" spans="1:13" ht="22.5" customHeight="1" x14ac:dyDescent="0.2">
      <c r="A9" s="61" t="s">
        <v>945</v>
      </c>
      <c r="B9" s="61" t="s">
        <v>13</v>
      </c>
      <c r="C9" s="61" t="s">
        <v>15</v>
      </c>
      <c r="D9" s="61" t="s">
        <v>946</v>
      </c>
      <c r="E9" s="61" t="s">
        <v>946</v>
      </c>
      <c r="F9" s="61" t="s">
        <v>946</v>
      </c>
      <c r="G9" s="61" t="s">
        <v>947</v>
      </c>
      <c r="H9" s="61" t="s">
        <v>878</v>
      </c>
      <c r="I9" s="62" t="s">
        <v>950</v>
      </c>
      <c r="J9" s="63">
        <f>J10</f>
        <v>422000</v>
      </c>
      <c r="K9" s="64" t="e">
        <f>J9-#REF!</f>
        <v>#REF!</v>
      </c>
      <c r="L9" s="63">
        <f>L10</f>
        <v>600000</v>
      </c>
      <c r="M9" s="63">
        <v>450000</v>
      </c>
    </row>
    <row r="10" spans="1:13" ht="32.25" customHeight="1" x14ac:dyDescent="0.2">
      <c r="A10" s="65" t="s">
        <v>951</v>
      </c>
      <c r="B10" s="65" t="s">
        <v>13</v>
      </c>
      <c r="C10" s="65" t="s">
        <v>15</v>
      </c>
      <c r="D10" s="65" t="s">
        <v>946</v>
      </c>
      <c r="E10" s="65" t="s">
        <v>946</v>
      </c>
      <c r="F10" s="65" t="s">
        <v>45</v>
      </c>
      <c r="G10" s="65" t="s">
        <v>947</v>
      </c>
      <c r="H10" s="65" t="s">
        <v>952</v>
      </c>
      <c r="I10" s="66" t="s">
        <v>953</v>
      </c>
      <c r="J10" s="55">
        <f>500000-78000</f>
        <v>422000</v>
      </c>
      <c r="K10" s="67" t="e">
        <f>J10-#REF!</f>
        <v>#REF!</v>
      </c>
      <c r="L10" s="55">
        <v>600000</v>
      </c>
      <c r="M10" s="55">
        <v>450000</v>
      </c>
    </row>
    <row r="11" spans="1:13" ht="24" customHeight="1" x14ac:dyDescent="0.2">
      <c r="A11" s="61" t="s">
        <v>945</v>
      </c>
      <c r="B11" s="61" t="s">
        <v>13</v>
      </c>
      <c r="C11" s="61" t="s">
        <v>15</v>
      </c>
      <c r="D11" s="61" t="s">
        <v>946</v>
      </c>
      <c r="E11" s="61" t="s">
        <v>946</v>
      </c>
      <c r="F11" s="61" t="s">
        <v>946</v>
      </c>
      <c r="G11" s="61" t="s">
        <v>947</v>
      </c>
      <c r="H11" s="61" t="s">
        <v>101</v>
      </c>
      <c r="I11" s="62" t="s">
        <v>954</v>
      </c>
      <c r="J11" s="63">
        <f>J12</f>
        <v>-322000</v>
      </c>
      <c r="K11" s="64" t="e">
        <f>J11-#REF!</f>
        <v>#REF!</v>
      </c>
      <c r="L11" s="63">
        <f>L12</f>
        <v>-425000</v>
      </c>
      <c r="M11" s="63">
        <v>-425000</v>
      </c>
    </row>
    <row r="12" spans="1:13" ht="37.5" customHeight="1" x14ac:dyDescent="0.2">
      <c r="A12" s="65" t="s">
        <v>951</v>
      </c>
      <c r="B12" s="65" t="s">
        <v>13</v>
      </c>
      <c r="C12" s="65" t="s">
        <v>15</v>
      </c>
      <c r="D12" s="65" t="s">
        <v>946</v>
      </c>
      <c r="E12" s="65" t="s">
        <v>946</v>
      </c>
      <c r="F12" s="65" t="s">
        <v>45</v>
      </c>
      <c r="G12" s="65" t="s">
        <v>947</v>
      </c>
      <c r="H12" s="65" t="s">
        <v>200</v>
      </c>
      <c r="I12" s="66" t="s">
        <v>955</v>
      </c>
      <c r="J12" s="55">
        <f>-400000+78000</f>
        <v>-322000</v>
      </c>
      <c r="K12" s="67" t="e">
        <f>J12-#REF!</f>
        <v>#REF!</v>
      </c>
      <c r="L12" s="55">
        <f>-425000</f>
        <v>-425000</v>
      </c>
      <c r="M12" s="55">
        <v>-425000</v>
      </c>
    </row>
    <row r="13" spans="1:13" ht="27.2" customHeight="1" x14ac:dyDescent="0.2">
      <c r="A13" s="57" t="s">
        <v>945</v>
      </c>
      <c r="B13" s="57" t="s">
        <v>13</v>
      </c>
      <c r="C13" s="57" t="s">
        <v>309</v>
      </c>
      <c r="D13" s="57" t="s">
        <v>946</v>
      </c>
      <c r="E13" s="57" t="s">
        <v>946</v>
      </c>
      <c r="F13" s="57" t="s">
        <v>946</v>
      </c>
      <c r="G13" s="57" t="s">
        <v>947</v>
      </c>
      <c r="H13" s="57" t="s">
        <v>945</v>
      </c>
      <c r="I13" s="60" t="s">
        <v>956</v>
      </c>
      <c r="J13" s="59">
        <f>J14+J18</f>
        <v>42619.600000000559</v>
      </c>
      <c r="K13" s="59" t="e">
        <f>J13-#REF!</f>
        <v>#REF!</v>
      </c>
      <c r="L13" s="59">
        <v>76671.100000000006</v>
      </c>
      <c r="M13" s="59">
        <v>-155937.70000000001</v>
      </c>
    </row>
    <row r="14" spans="1:13" ht="21.2" customHeight="1" x14ac:dyDescent="0.2">
      <c r="A14" s="61" t="s">
        <v>945</v>
      </c>
      <c r="B14" s="61" t="s">
        <v>13</v>
      </c>
      <c r="C14" s="61" t="s">
        <v>309</v>
      </c>
      <c r="D14" s="61" t="s">
        <v>946</v>
      </c>
      <c r="E14" s="61" t="s">
        <v>946</v>
      </c>
      <c r="F14" s="61" t="s">
        <v>946</v>
      </c>
      <c r="G14" s="61" t="s">
        <v>947</v>
      </c>
      <c r="H14" s="61" t="s">
        <v>957</v>
      </c>
      <c r="I14" s="62" t="s">
        <v>958</v>
      </c>
      <c r="J14" s="63">
        <f t="shared" ref="J14:L16" si="0">J15</f>
        <v>-5497350.6999999993</v>
      </c>
      <c r="K14" s="64" t="e">
        <f>J14-#REF!</f>
        <v>#REF!</v>
      </c>
      <c r="L14" s="63">
        <f t="shared" si="0"/>
        <v>-12075081.1</v>
      </c>
      <c r="M14" s="63">
        <v>-12172994.6</v>
      </c>
    </row>
    <row r="15" spans="1:13" ht="23.1" customHeight="1" x14ac:dyDescent="0.2">
      <c r="A15" s="65" t="s">
        <v>945</v>
      </c>
      <c r="B15" s="65" t="s">
        <v>13</v>
      </c>
      <c r="C15" s="65" t="s">
        <v>309</v>
      </c>
      <c r="D15" s="65" t="s">
        <v>15</v>
      </c>
      <c r="E15" s="65" t="s">
        <v>946</v>
      </c>
      <c r="F15" s="65" t="s">
        <v>946</v>
      </c>
      <c r="G15" s="65" t="s">
        <v>947</v>
      </c>
      <c r="H15" s="65" t="s">
        <v>957</v>
      </c>
      <c r="I15" s="66" t="s">
        <v>959</v>
      </c>
      <c r="J15" s="55">
        <f t="shared" si="0"/>
        <v>-5497350.6999999993</v>
      </c>
      <c r="K15" s="67" t="e">
        <f>J15-#REF!</f>
        <v>#REF!</v>
      </c>
      <c r="L15" s="55">
        <f t="shared" si="0"/>
        <v>-12075081.1</v>
      </c>
      <c r="M15" s="55">
        <v>-12172994.6</v>
      </c>
    </row>
    <row r="16" spans="1:13" ht="23.1" customHeight="1" x14ac:dyDescent="0.2">
      <c r="A16" s="65" t="s">
        <v>945</v>
      </c>
      <c r="B16" s="65" t="s">
        <v>13</v>
      </c>
      <c r="C16" s="65" t="s">
        <v>309</v>
      </c>
      <c r="D16" s="65" t="s">
        <v>15</v>
      </c>
      <c r="E16" s="65" t="s">
        <v>13</v>
      </c>
      <c r="F16" s="65" t="s">
        <v>946</v>
      </c>
      <c r="G16" s="65" t="s">
        <v>947</v>
      </c>
      <c r="H16" s="65" t="s">
        <v>960</v>
      </c>
      <c r="I16" s="66" t="s">
        <v>961</v>
      </c>
      <c r="J16" s="55">
        <f t="shared" si="0"/>
        <v>-5497350.6999999993</v>
      </c>
      <c r="K16" s="67" t="e">
        <f>J16-#REF!</f>
        <v>#REF!</v>
      </c>
      <c r="L16" s="55">
        <f t="shared" si="0"/>
        <v>-12075081.1</v>
      </c>
      <c r="M16" s="55">
        <v>-12172994.6</v>
      </c>
    </row>
    <row r="17" spans="1:14" ht="23.25" customHeight="1" x14ac:dyDescent="0.2">
      <c r="A17" s="65" t="s">
        <v>951</v>
      </c>
      <c r="B17" s="65" t="s">
        <v>13</v>
      </c>
      <c r="C17" s="65" t="s">
        <v>309</v>
      </c>
      <c r="D17" s="65" t="s">
        <v>15</v>
      </c>
      <c r="E17" s="65" t="s">
        <v>13</v>
      </c>
      <c r="F17" s="65" t="s">
        <v>45</v>
      </c>
      <c r="G17" s="65" t="s">
        <v>947</v>
      </c>
      <c r="H17" s="65" t="s">
        <v>960</v>
      </c>
      <c r="I17" s="66" t="s">
        <v>962</v>
      </c>
      <c r="J17" s="55">
        <f>-5379345.9-49755.3-11018.3-54883.1-2348.1</f>
        <v>-5497350.6999999993</v>
      </c>
      <c r="K17" s="67" t="e">
        <f>J17-#REF!</f>
        <v>#REF!</v>
      </c>
      <c r="L17" s="55">
        <v>-12075081.1</v>
      </c>
      <c r="M17" s="55">
        <v>-12172994.6</v>
      </c>
    </row>
    <row r="18" spans="1:14" ht="23.1" customHeight="1" x14ac:dyDescent="0.2">
      <c r="A18" s="61" t="s">
        <v>945</v>
      </c>
      <c r="B18" s="61" t="s">
        <v>13</v>
      </c>
      <c r="C18" s="61" t="s">
        <v>309</v>
      </c>
      <c r="D18" s="61" t="s">
        <v>946</v>
      </c>
      <c r="E18" s="61" t="s">
        <v>946</v>
      </c>
      <c r="F18" s="61" t="s">
        <v>946</v>
      </c>
      <c r="G18" s="61" t="s">
        <v>947</v>
      </c>
      <c r="H18" s="61" t="s">
        <v>149</v>
      </c>
      <c r="I18" s="62" t="s">
        <v>963</v>
      </c>
      <c r="J18" s="63">
        <f t="shared" ref="J18:J20" si="1">J19</f>
        <v>5539970.2999999998</v>
      </c>
      <c r="K18" s="64" t="e">
        <f>J18-#REF!</f>
        <v>#REF!</v>
      </c>
      <c r="L18" s="63">
        <v>12148339.4</v>
      </c>
      <c r="M18" s="63">
        <v>12017056.9</v>
      </c>
      <c r="N18" s="136"/>
    </row>
    <row r="19" spans="1:14" ht="19.899999999999999" customHeight="1" x14ac:dyDescent="0.2">
      <c r="A19" s="65" t="s">
        <v>945</v>
      </c>
      <c r="B19" s="65" t="s">
        <v>13</v>
      </c>
      <c r="C19" s="65" t="s">
        <v>309</v>
      </c>
      <c r="D19" s="65" t="s">
        <v>15</v>
      </c>
      <c r="E19" s="65" t="s">
        <v>946</v>
      </c>
      <c r="F19" s="65" t="s">
        <v>946</v>
      </c>
      <c r="G19" s="65" t="s">
        <v>947</v>
      </c>
      <c r="H19" s="65" t="s">
        <v>149</v>
      </c>
      <c r="I19" s="66" t="s">
        <v>964</v>
      </c>
      <c r="J19" s="55">
        <f t="shared" si="1"/>
        <v>5539970.2999999998</v>
      </c>
      <c r="K19" s="67" t="e">
        <f>J19-#REF!</f>
        <v>#REF!</v>
      </c>
      <c r="L19" s="55">
        <v>12148339.4</v>
      </c>
      <c r="M19" s="55">
        <v>12017056.9</v>
      </c>
      <c r="N19" s="136"/>
    </row>
    <row r="20" spans="1:14" ht="20.45" customHeight="1" x14ac:dyDescent="0.2">
      <c r="A20" s="65" t="s">
        <v>945</v>
      </c>
      <c r="B20" s="65" t="s">
        <v>13</v>
      </c>
      <c r="C20" s="65" t="s">
        <v>309</v>
      </c>
      <c r="D20" s="65" t="s">
        <v>15</v>
      </c>
      <c r="E20" s="65" t="s">
        <v>13</v>
      </c>
      <c r="F20" s="65" t="s">
        <v>946</v>
      </c>
      <c r="G20" s="65" t="s">
        <v>947</v>
      </c>
      <c r="H20" s="65" t="s">
        <v>151</v>
      </c>
      <c r="I20" s="66" t="s">
        <v>965</v>
      </c>
      <c r="J20" s="55">
        <f t="shared" si="1"/>
        <v>5539970.2999999998</v>
      </c>
      <c r="K20" s="67" t="e">
        <f>J20-#REF!</f>
        <v>#REF!</v>
      </c>
      <c r="L20" s="55">
        <v>12148339.4</v>
      </c>
      <c r="M20" s="55">
        <v>12017056.9</v>
      </c>
      <c r="N20" s="136"/>
    </row>
    <row r="21" spans="1:14" ht="29.25" customHeight="1" x14ac:dyDescent="0.2">
      <c r="A21" s="65" t="s">
        <v>951</v>
      </c>
      <c r="B21" s="65" t="s">
        <v>13</v>
      </c>
      <c r="C21" s="65" t="s">
        <v>309</v>
      </c>
      <c r="D21" s="65" t="s">
        <v>15</v>
      </c>
      <c r="E21" s="65" t="s">
        <v>13</v>
      </c>
      <c r="F21" s="65" t="s">
        <v>45</v>
      </c>
      <c r="G21" s="65" t="s">
        <v>947</v>
      </c>
      <c r="H21" s="65" t="s">
        <v>151</v>
      </c>
      <c r="I21" s="66" t="s">
        <v>966</v>
      </c>
      <c r="J21" s="55">
        <f>5420228.4+59404.5+13106.2-10000+54883.1+2348.1</f>
        <v>5539970.2999999998</v>
      </c>
      <c r="K21" s="67" t="e">
        <f>J21-#REF!</f>
        <v>#REF!</v>
      </c>
      <c r="L21" s="55">
        <v>12148339.4</v>
      </c>
      <c r="M21" s="55">
        <v>12017056.9</v>
      </c>
      <c r="N21" s="136"/>
    </row>
    <row r="22" spans="1:14" ht="29.25" customHeight="1" x14ac:dyDescent="0.2">
      <c r="A22" s="57" t="s">
        <v>945</v>
      </c>
      <c r="B22" s="57" t="s">
        <v>13</v>
      </c>
      <c r="C22" s="57" t="s">
        <v>119</v>
      </c>
      <c r="D22" s="57" t="s">
        <v>946</v>
      </c>
      <c r="E22" s="57" t="s">
        <v>946</v>
      </c>
      <c r="F22" s="57" t="s">
        <v>946</v>
      </c>
      <c r="G22" s="57" t="s">
        <v>947</v>
      </c>
      <c r="H22" s="57" t="s">
        <v>945</v>
      </c>
      <c r="I22" s="60" t="s">
        <v>967</v>
      </c>
      <c r="J22" s="59"/>
      <c r="K22" s="59"/>
      <c r="L22" s="59">
        <f>L23</f>
        <v>44069.9</v>
      </c>
      <c r="M22" s="59">
        <f>M23</f>
        <v>44069.9</v>
      </c>
    </row>
    <row r="23" spans="1:14" ht="27.75" customHeight="1" x14ac:dyDescent="0.2">
      <c r="A23" s="65" t="s">
        <v>945</v>
      </c>
      <c r="B23" s="65" t="s">
        <v>13</v>
      </c>
      <c r="C23" s="65" t="s">
        <v>119</v>
      </c>
      <c r="D23" s="65" t="s">
        <v>13</v>
      </c>
      <c r="E23" s="65" t="s">
        <v>946</v>
      </c>
      <c r="F23" s="65" t="s">
        <v>946</v>
      </c>
      <c r="G23" s="65" t="s">
        <v>947</v>
      </c>
      <c r="H23" s="65" t="s">
        <v>149</v>
      </c>
      <c r="I23" s="66" t="s">
        <v>968</v>
      </c>
      <c r="J23" s="55"/>
      <c r="K23" s="67"/>
      <c r="L23" s="55">
        <f>L24</f>
        <v>44069.9</v>
      </c>
      <c r="M23" s="55">
        <v>44069.9</v>
      </c>
    </row>
    <row r="24" spans="1:14" ht="31.5" customHeight="1" x14ac:dyDescent="0.2">
      <c r="A24" s="65" t="s">
        <v>945</v>
      </c>
      <c r="B24" s="65" t="s">
        <v>13</v>
      </c>
      <c r="C24" s="65" t="s">
        <v>119</v>
      </c>
      <c r="D24" s="65" t="s">
        <v>13</v>
      </c>
      <c r="E24" s="65" t="s">
        <v>946</v>
      </c>
      <c r="F24" s="65" t="s">
        <v>946</v>
      </c>
      <c r="G24" s="65" t="s">
        <v>947</v>
      </c>
      <c r="H24" s="65" t="s">
        <v>210</v>
      </c>
      <c r="I24" s="66" t="s">
        <v>969</v>
      </c>
      <c r="J24" s="55"/>
      <c r="K24" s="67"/>
      <c r="L24" s="55">
        <f>L25</f>
        <v>44069.9</v>
      </c>
      <c r="M24" s="55">
        <v>44069.9</v>
      </c>
    </row>
    <row r="25" spans="1:14" ht="33" customHeight="1" x14ac:dyDescent="0.2">
      <c r="A25" s="65" t="s">
        <v>951</v>
      </c>
      <c r="B25" s="65" t="s">
        <v>13</v>
      </c>
      <c r="C25" s="65" t="s">
        <v>119</v>
      </c>
      <c r="D25" s="65" t="s">
        <v>13</v>
      </c>
      <c r="E25" s="65" t="s">
        <v>946</v>
      </c>
      <c r="F25" s="65" t="s">
        <v>45</v>
      </c>
      <c r="G25" s="65" t="s">
        <v>947</v>
      </c>
      <c r="H25" s="65" t="s">
        <v>210</v>
      </c>
      <c r="I25" s="66" t="s">
        <v>970</v>
      </c>
      <c r="J25" s="55"/>
      <c r="K25" s="67"/>
      <c r="L25" s="55">
        <v>44069.9</v>
      </c>
      <c r="M25" s="55">
        <v>44069.9</v>
      </c>
    </row>
    <row r="26" spans="1:14" ht="15.75" x14ac:dyDescent="0.25">
      <c r="A26" s="279" t="s">
        <v>971</v>
      </c>
      <c r="B26" s="280"/>
      <c r="C26" s="280"/>
      <c r="D26" s="280"/>
      <c r="E26" s="280"/>
      <c r="F26" s="280"/>
      <c r="G26" s="280"/>
      <c r="H26" s="280"/>
      <c r="I26" s="281"/>
      <c r="J26" s="59" t="e">
        <f>J13+J8+#REF!</f>
        <v>#REF!</v>
      </c>
      <c r="K26" s="54" t="e">
        <f>J26-#REF!</f>
        <v>#REF!</v>
      </c>
      <c r="L26" s="59">
        <f>L13+L8+L22</f>
        <v>295741</v>
      </c>
      <c r="M26" s="59">
        <f>M13+M8+M22</f>
        <v>-86867.800000000017</v>
      </c>
    </row>
    <row r="30" spans="1:14" x14ac:dyDescent="0.2">
      <c r="L30" s="190"/>
    </row>
  </sheetData>
  <mergeCells count="6">
    <mergeCell ref="A26:I26"/>
    <mergeCell ref="A2:M2"/>
    <mergeCell ref="J3:M3"/>
    <mergeCell ref="A4:H4"/>
    <mergeCell ref="A5:I5"/>
    <mergeCell ref="A6:I6"/>
  </mergeCells>
  <pageMargins left="0.78740157480314965" right="0.39370078740157483" top="0.82677165354330717" bottom="0.78740157480314965" header="0" footer="0"/>
  <pageSetup paperSize="9" scale="69" firstPageNumber="44" orientation="landscape" useFirstPageNumber="1" r:id="rId1"/>
  <headerFooter alignWithMargins="0">
    <oddFooter>&amp;CСтраница &amp;P</oddFooter>
  </headerFooter>
  <ignoredErrors>
    <ignoredError sqref="H7:H25 A7:G2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8"/>
  <sheetViews>
    <sheetView view="pageLayout" zoomScaleNormal="100" workbookViewId="0">
      <selection activeCell="A3" sqref="A3:K1314"/>
    </sheetView>
  </sheetViews>
  <sheetFormatPr defaultRowHeight="15" x14ac:dyDescent="0.25"/>
  <cols>
    <col min="1" max="1" width="44.7109375" customWidth="1"/>
    <col min="2" max="3" width="3.7109375" customWidth="1"/>
    <col min="4" max="4" width="11.42578125" customWidth="1"/>
    <col min="5" max="5" width="4.5703125" customWidth="1"/>
    <col min="6" max="6" width="12.42578125" customWidth="1"/>
    <col min="7" max="7" width="16" customWidth="1"/>
    <col min="8" max="8" width="12" customWidth="1"/>
    <col min="9" max="9" width="16.140625" customWidth="1"/>
    <col min="10" max="10" width="8.5703125" customWidth="1"/>
    <col min="11" max="11" width="15.5703125" customWidth="1"/>
  </cols>
  <sheetData>
    <row r="1" spans="1:11" ht="58.5" customHeight="1" x14ac:dyDescent="0.25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1" x14ac:dyDescent="0.25">
      <c r="A2" s="300" t="s">
        <v>1590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1" x14ac:dyDescent="0.25">
      <c r="A3" s="290" t="s">
        <v>2</v>
      </c>
      <c r="B3" s="292" t="s">
        <v>3</v>
      </c>
      <c r="C3" s="292" t="s">
        <v>4</v>
      </c>
      <c r="D3" s="292" t="s">
        <v>5</v>
      </c>
      <c r="E3" s="292" t="s">
        <v>6</v>
      </c>
      <c r="F3" s="294" t="s">
        <v>7</v>
      </c>
      <c r="G3" s="295"/>
      <c r="H3" s="296" t="s">
        <v>8</v>
      </c>
      <c r="I3" s="297"/>
      <c r="J3" s="298" t="s">
        <v>9</v>
      </c>
      <c r="K3" s="299"/>
    </row>
    <row r="4" spans="1:11" ht="114.75" x14ac:dyDescent="0.25">
      <c r="A4" s="291"/>
      <c r="B4" s="293"/>
      <c r="C4" s="293"/>
      <c r="D4" s="293"/>
      <c r="E4" s="293"/>
      <c r="F4" s="3" t="s">
        <v>10</v>
      </c>
      <c r="G4" s="4" t="s">
        <v>11</v>
      </c>
      <c r="H4" s="5" t="s">
        <v>10</v>
      </c>
      <c r="I4" s="6" t="s">
        <v>11</v>
      </c>
      <c r="J4" s="7" t="s">
        <v>10</v>
      </c>
      <c r="K4" s="8" t="s">
        <v>11</v>
      </c>
    </row>
    <row r="5" spans="1:11" x14ac:dyDescent="0.25">
      <c r="A5" s="176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10">
        <v>7</v>
      </c>
      <c r="H5" s="11">
        <v>8</v>
      </c>
      <c r="I5" s="12">
        <v>9</v>
      </c>
      <c r="J5" s="13">
        <v>10</v>
      </c>
      <c r="K5" s="13">
        <v>11</v>
      </c>
    </row>
    <row r="6" spans="1:11" x14ac:dyDescent="0.25">
      <c r="A6" s="177" t="s">
        <v>12</v>
      </c>
      <c r="B6" s="14" t="s">
        <v>13</v>
      </c>
      <c r="C6" s="14"/>
      <c r="D6" s="14"/>
      <c r="E6" s="14"/>
      <c r="F6" s="15">
        <v>1398852.2</v>
      </c>
      <c r="G6" s="15">
        <f>G28+G137</f>
        <v>55147.3</v>
      </c>
      <c r="H6" s="15">
        <v>1346511.6</v>
      </c>
      <c r="I6" s="46">
        <f>I28+I137</f>
        <v>51679.099999999991</v>
      </c>
      <c r="J6" s="46">
        <v>96.3</v>
      </c>
      <c r="K6" s="46"/>
    </row>
    <row r="7" spans="1:11" ht="38.25" x14ac:dyDescent="0.25">
      <c r="A7" s="178" t="s">
        <v>14</v>
      </c>
      <c r="B7" s="16" t="s">
        <v>13</v>
      </c>
      <c r="C7" s="16" t="s">
        <v>15</v>
      </c>
      <c r="D7" s="17"/>
      <c r="E7" s="17"/>
      <c r="F7" s="198">
        <v>4026.2</v>
      </c>
      <c r="G7" s="198">
        <v>0</v>
      </c>
      <c r="H7" s="198">
        <v>3999.9</v>
      </c>
      <c r="I7" s="199">
        <v>0</v>
      </c>
      <c r="J7" s="200">
        <v>99.3</v>
      </c>
      <c r="K7" s="200"/>
    </row>
    <row r="8" spans="1:11" ht="25.5" x14ac:dyDescent="0.25">
      <c r="A8" s="179" t="s">
        <v>16</v>
      </c>
      <c r="B8" s="19" t="s">
        <v>13</v>
      </c>
      <c r="C8" s="19" t="s">
        <v>15</v>
      </c>
      <c r="D8" s="19" t="s">
        <v>17</v>
      </c>
      <c r="E8" s="19"/>
      <c r="F8" s="201">
        <v>3070.9</v>
      </c>
      <c r="G8" s="201">
        <v>0</v>
      </c>
      <c r="H8" s="201">
        <v>3044.6</v>
      </c>
      <c r="I8" s="202">
        <v>0</v>
      </c>
      <c r="J8" s="68">
        <v>99.1</v>
      </c>
      <c r="K8" s="203"/>
    </row>
    <row r="9" spans="1:11" x14ac:dyDescent="0.25">
      <c r="A9" s="179" t="s">
        <v>18</v>
      </c>
      <c r="B9" s="19" t="s">
        <v>13</v>
      </c>
      <c r="C9" s="19" t="s">
        <v>15</v>
      </c>
      <c r="D9" s="19" t="s">
        <v>19</v>
      </c>
      <c r="E9" s="19"/>
      <c r="F9" s="201">
        <v>3070.9</v>
      </c>
      <c r="G9" s="201">
        <v>0</v>
      </c>
      <c r="H9" s="201">
        <v>3044.6</v>
      </c>
      <c r="I9" s="202">
        <v>0</v>
      </c>
      <c r="J9" s="68">
        <v>99.1</v>
      </c>
      <c r="K9" s="203"/>
    </row>
    <row r="10" spans="1:11" ht="38.25" x14ac:dyDescent="0.25">
      <c r="A10" s="179" t="s">
        <v>20</v>
      </c>
      <c r="B10" s="19" t="s">
        <v>13</v>
      </c>
      <c r="C10" s="19" t="s">
        <v>15</v>
      </c>
      <c r="D10" s="19" t="s">
        <v>21</v>
      </c>
      <c r="E10" s="19"/>
      <c r="F10" s="201">
        <v>3070.9</v>
      </c>
      <c r="G10" s="201">
        <v>0</v>
      </c>
      <c r="H10" s="201">
        <v>3044.6</v>
      </c>
      <c r="I10" s="202">
        <v>0</v>
      </c>
      <c r="J10" s="68">
        <v>99.1</v>
      </c>
      <c r="K10" s="203"/>
    </row>
    <row r="11" spans="1:11" x14ac:dyDescent="0.25">
      <c r="A11" s="179" t="s">
        <v>22</v>
      </c>
      <c r="B11" s="19" t="s">
        <v>13</v>
      </c>
      <c r="C11" s="19" t="s">
        <v>15</v>
      </c>
      <c r="D11" s="19" t="s">
        <v>23</v>
      </c>
      <c r="E11" s="19"/>
      <c r="F11" s="201">
        <v>3070.9</v>
      </c>
      <c r="G11" s="201">
        <v>0</v>
      </c>
      <c r="H11" s="201">
        <v>3044.6</v>
      </c>
      <c r="I11" s="202">
        <v>0</v>
      </c>
      <c r="J11" s="203">
        <v>99.1</v>
      </c>
      <c r="K11" s="203"/>
    </row>
    <row r="12" spans="1:11" ht="63.75" x14ac:dyDescent="0.25">
      <c r="A12" s="179" t="s">
        <v>24</v>
      </c>
      <c r="B12" s="19" t="s">
        <v>13</v>
      </c>
      <c r="C12" s="19" t="s">
        <v>15</v>
      </c>
      <c r="D12" s="19" t="s">
        <v>23</v>
      </c>
      <c r="E12" s="19" t="s">
        <v>25</v>
      </c>
      <c r="F12" s="201">
        <v>3070.9</v>
      </c>
      <c r="G12" s="201">
        <v>0</v>
      </c>
      <c r="H12" s="201">
        <v>3044.6</v>
      </c>
      <c r="I12" s="202">
        <v>0</v>
      </c>
      <c r="J12" s="203">
        <v>99.1</v>
      </c>
      <c r="K12" s="203"/>
    </row>
    <row r="13" spans="1:11" ht="25.5" x14ac:dyDescent="0.25">
      <c r="A13" s="179" t="s">
        <v>26</v>
      </c>
      <c r="B13" s="19" t="s">
        <v>13</v>
      </c>
      <c r="C13" s="19" t="s">
        <v>15</v>
      </c>
      <c r="D13" s="19" t="s">
        <v>23</v>
      </c>
      <c r="E13" s="19" t="s">
        <v>27</v>
      </c>
      <c r="F13" s="201">
        <v>3070.9</v>
      </c>
      <c r="G13" s="201">
        <v>0</v>
      </c>
      <c r="H13" s="201">
        <v>3044.6</v>
      </c>
      <c r="I13" s="202">
        <v>0</v>
      </c>
      <c r="J13" s="203">
        <v>99.1</v>
      </c>
      <c r="K13" s="203"/>
    </row>
    <row r="14" spans="1:11" x14ac:dyDescent="0.25">
      <c r="A14" s="179" t="s">
        <v>28</v>
      </c>
      <c r="B14" s="19" t="s">
        <v>13</v>
      </c>
      <c r="C14" s="19" t="s">
        <v>15</v>
      </c>
      <c r="D14" s="19" t="s">
        <v>29</v>
      </c>
      <c r="E14" s="19"/>
      <c r="F14" s="201">
        <v>955.3</v>
      </c>
      <c r="G14" s="201">
        <v>0</v>
      </c>
      <c r="H14" s="201">
        <v>955.3</v>
      </c>
      <c r="I14" s="202">
        <v>0</v>
      </c>
      <c r="J14" s="203">
        <v>100</v>
      </c>
      <c r="K14" s="203"/>
    </row>
    <row r="15" spans="1:11" ht="76.5" x14ac:dyDescent="0.25">
      <c r="A15" s="179" t="s">
        <v>30</v>
      </c>
      <c r="B15" s="19" t="s">
        <v>13</v>
      </c>
      <c r="C15" s="19" t="s">
        <v>15</v>
      </c>
      <c r="D15" s="19" t="s">
        <v>31</v>
      </c>
      <c r="E15" s="19"/>
      <c r="F15" s="201">
        <v>955.3</v>
      </c>
      <c r="G15" s="201">
        <v>0</v>
      </c>
      <c r="H15" s="201">
        <v>955.3</v>
      </c>
      <c r="I15" s="202">
        <v>0</v>
      </c>
      <c r="J15" s="203">
        <v>100</v>
      </c>
      <c r="K15" s="203"/>
    </row>
    <row r="16" spans="1:11" ht="63.75" x14ac:dyDescent="0.25">
      <c r="A16" s="179" t="s">
        <v>24</v>
      </c>
      <c r="B16" s="19" t="s">
        <v>13</v>
      </c>
      <c r="C16" s="19" t="s">
        <v>15</v>
      </c>
      <c r="D16" s="19" t="s">
        <v>31</v>
      </c>
      <c r="E16" s="19" t="s">
        <v>25</v>
      </c>
      <c r="F16" s="201">
        <v>955.3</v>
      </c>
      <c r="G16" s="201">
        <v>0</v>
      </c>
      <c r="H16" s="201">
        <v>955.3</v>
      </c>
      <c r="I16" s="202">
        <v>0</v>
      </c>
      <c r="J16" s="203">
        <v>100</v>
      </c>
      <c r="K16" s="203"/>
    </row>
    <row r="17" spans="1:11" ht="25.5" x14ac:dyDescent="0.25">
      <c r="A17" s="179" t="s">
        <v>26</v>
      </c>
      <c r="B17" s="19" t="s">
        <v>13</v>
      </c>
      <c r="C17" s="19" t="s">
        <v>15</v>
      </c>
      <c r="D17" s="19" t="s">
        <v>31</v>
      </c>
      <c r="E17" s="19" t="s">
        <v>27</v>
      </c>
      <c r="F17" s="201">
        <v>955.3</v>
      </c>
      <c r="G17" s="201">
        <v>0</v>
      </c>
      <c r="H17" s="201">
        <v>955.3</v>
      </c>
      <c r="I17" s="202">
        <v>0</v>
      </c>
      <c r="J17" s="203">
        <v>100</v>
      </c>
      <c r="K17" s="203"/>
    </row>
    <row r="18" spans="1:11" ht="63.75" x14ac:dyDescent="0.25">
      <c r="A18" s="180" t="s">
        <v>32</v>
      </c>
      <c r="B18" s="20" t="s">
        <v>13</v>
      </c>
      <c r="C18" s="20" t="s">
        <v>33</v>
      </c>
      <c r="D18" s="20"/>
      <c r="E18" s="20"/>
      <c r="F18" s="198">
        <v>14756.7</v>
      </c>
      <c r="G18" s="198">
        <v>0</v>
      </c>
      <c r="H18" s="198">
        <v>14558.3</v>
      </c>
      <c r="I18" s="199">
        <v>0</v>
      </c>
      <c r="J18" s="199">
        <v>98.7</v>
      </c>
      <c r="K18" s="199"/>
    </row>
    <row r="19" spans="1:11" ht="38.25" x14ac:dyDescent="0.25">
      <c r="A19" s="179" t="s">
        <v>34</v>
      </c>
      <c r="B19" s="19" t="s">
        <v>13</v>
      </c>
      <c r="C19" s="19" t="s">
        <v>33</v>
      </c>
      <c r="D19" s="19" t="s">
        <v>35</v>
      </c>
      <c r="E19" s="19"/>
      <c r="F19" s="201">
        <v>14756.7</v>
      </c>
      <c r="G19" s="201">
        <v>0</v>
      </c>
      <c r="H19" s="201">
        <v>14558.3</v>
      </c>
      <c r="I19" s="202">
        <v>0</v>
      </c>
      <c r="J19" s="203">
        <v>98.7</v>
      </c>
      <c r="K19" s="203"/>
    </row>
    <row r="20" spans="1:11" ht="25.5" x14ac:dyDescent="0.25">
      <c r="A20" s="179" t="s">
        <v>36</v>
      </c>
      <c r="B20" s="19" t="s">
        <v>13</v>
      </c>
      <c r="C20" s="19" t="s">
        <v>33</v>
      </c>
      <c r="D20" s="19" t="s">
        <v>37</v>
      </c>
      <c r="E20" s="19"/>
      <c r="F20" s="201">
        <v>2941.6</v>
      </c>
      <c r="G20" s="201">
        <v>0</v>
      </c>
      <c r="H20" s="201">
        <v>2898.1</v>
      </c>
      <c r="I20" s="202">
        <v>0</v>
      </c>
      <c r="J20" s="203">
        <v>98.5</v>
      </c>
      <c r="K20" s="203"/>
    </row>
    <row r="21" spans="1:11" ht="63.75" x14ac:dyDescent="0.25">
      <c r="A21" s="179" t="s">
        <v>24</v>
      </c>
      <c r="B21" s="19" t="s">
        <v>13</v>
      </c>
      <c r="C21" s="19" t="s">
        <v>33</v>
      </c>
      <c r="D21" s="19" t="s">
        <v>37</v>
      </c>
      <c r="E21" s="19" t="s">
        <v>25</v>
      </c>
      <c r="F21" s="201">
        <v>2941.6</v>
      </c>
      <c r="G21" s="201">
        <v>0</v>
      </c>
      <c r="H21" s="201">
        <v>2898.1</v>
      </c>
      <c r="I21" s="202">
        <v>0</v>
      </c>
      <c r="J21" s="203">
        <v>98.5</v>
      </c>
      <c r="K21" s="203"/>
    </row>
    <row r="22" spans="1:11" ht="25.5" x14ac:dyDescent="0.25">
      <c r="A22" s="179" t="s">
        <v>26</v>
      </c>
      <c r="B22" s="19" t="s">
        <v>13</v>
      </c>
      <c r="C22" s="19" t="s">
        <v>33</v>
      </c>
      <c r="D22" s="19" t="s">
        <v>37</v>
      </c>
      <c r="E22" s="19" t="s">
        <v>27</v>
      </c>
      <c r="F22" s="201">
        <v>2941.6</v>
      </c>
      <c r="G22" s="201">
        <v>0</v>
      </c>
      <c r="H22" s="201">
        <v>2898.1</v>
      </c>
      <c r="I22" s="202">
        <v>0</v>
      </c>
      <c r="J22" s="203">
        <v>98.5</v>
      </c>
      <c r="K22" s="203"/>
    </row>
    <row r="23" spans="1:11" ht="25.5" x14ac:dyDescent="0.25">
      <c r="A23" s="179" t="s">
        <v>38</v>
      </c>
      <c r="B23" s="19" t="s">
        <v>13</v>
      </c>
      <c r="C23" s="19" t="s">
        <v>33</v>
      </c>
      <c r="D23" s="19" t="s">
        <v>39</v>
      </c>
      <c r="E23" s="19"/>
      <c r="F23" s="201">
        <v>11815.1</v>
      </c>
      <c r="G23" s="201">
        <v>0</v>
      </c>
      <c r="H23" s="201">
        <v>11660.1</v>
      </c>
      <c r="I23" s="202">
        <v>0</v>
      </c>
      <c r="J23" s="203">
        <v>98.7</v>
      </c>
      <c r="K23" s="203"/>
    </row>
    <row r="24" spans="1:11" ht="63.75" x14ac:dyDescent="0.25">
      <c r="A24" s="179" t="s">
        <v>24</v>
      </c>
      <c r="B24" s="19" t="s">
        <v>13</v>
      </c>
      <c r="C24" s="19" t="s">
        <v>33</v>
      </c>
      <c r="D24" s="19" t="s">
        <v>39</v>
      </c>
      <c r="E24" s="19" t="s">
        <v>25</v>
      </c>
      <c r="F24" s="201">
        <v>7783.7</v>
      </c>
      <c r="G24" s="201">
        <v>0</v>
      </c>
      <c r="H24" s="201">
        <v>7637.5</v>
      </c>
      <c r="I24" s="202">
        <v>0</v>
      </c>
      <c r="J24" s="203">
        <v>98.1</v>
      </c>
      <c r="K24" s="203"/>
    </row>
    <row r="25" spans="1:11" ht="25.5" x14ac:dyDescent="0.25">
      <c r="A25" s="179" t="s">
        <v>26</v>
      </c>
      <c r="B25" s="19" t="s">
        <v>13</v>
      </c>
      <c r="C25" s="19" t="s">
        <v>33</v>
      </c>
      <c r="D25" s="19" t="s">
        <v>39</v>
      </c>
      <c r="E25" s="19" t="s">
        <v>27</v>
      </c>
      <c r="F25" s="201">
        <v>7783.7</v>
      </c>
      <c r="G25" s="201">
        <v>0</v>
      </c>
      <c r="H25" s="201">
        <v>7637.5</v>
      </c>
      <c r="I25" s="202">
        <v>0</v>
      </c>
      <c r="J25" s="203">
        <v>98.1</v>
      </c>
      <c r="K25" s="203"/>
    </row>
    <row r="26" spans="1:11" ht="25.5" x14ac:dyDescent="0.25">
      <c r="A26" s="179" t="s">
        <v>40</v>
      </c>
      <c r="B26" s="19" t="s">
        <v>13</v>
      </c>
      <c r="C26" s="19" t="s">
        <v>33</v>
      </c>
      <c r="D26" s="19" t="s">
        <v>39</v>
      </c>
      <c r="E26" s="19" t="s">
        <v>41</v>
      </c>
      <c r="F26" s="201">
        <v>4031.4</v>
      </c>
      <c r="G26" s="201">
        <v>0</v>
      </c>
      <c r="H26" s="201">
        <v>4022.7</v>
      </c>
      <c r="I26" s="202">
        <v>0</v>
      </c>
      <c r="J26" s="203">
        <v>99.8</v>
      </c>
      <c r="K26" s="203"/>
    </row>
    <row r="27" spans="1:11" ht="38.25" x14ac:dyDescent="0.25">
      <c r="A27" s="179" t="s">
        <v>42</v>
      </c>
      <c r="B27" s="19" t="s">
        <v>13</v>
      </c>
      <c r="C27" s="19" t="s">
        <v>33</v>
      </c>
      <c r="D27" s="19" t="s">
        <v>39</v>
      </c>
      <c r="E27" s="19" t="s">
        <v>43</v>
      </c>
      <c r="F27" s="201">
        <v>4031.4</v>
      </c>
      <c r="G27" s="201">
        <v>0</v>
      </c>
      <c r="H27" s="201">
        <v>4022.7</v>
      </c>
      <c r="I27" s="202">
        <v>0</v>
      </c>
      <c r="J27" s="203">
        <v>99.8</v>
      </c>
      <c r="K27" s="203"/>
    </row>
    <row r="28" spans="1:11" ht="63.75" x14ac:dyDescent="0.25">
      <c r="A28" s="178" t="s">
        <v>44</v>
      </c>
      <c r="B28" s="20" t="s">
        <v>13</v>
      </c>
      <c r="C28" s="20" t="s">
        <v>45</v>
      </c>
      <c r="D28" s="20"/>
      <c r="E28" s="20"/>
      <c r="F28" s="198">
        <v>444758.7</v>
      </c>
      <c r="G28" s="198">
        <f>G29+G37+G45+G53+G61+G69+G77+G94</f>
        <v>50541.3</v>
      </c>
      <c r="H28" s="198">
        <v>424911</v>
      </c>
      <c r="I28" s="199">
        <f>I29+I37+I45+I53+I61+I69+I77+I94</f>
        <v>47960.899999999994</v>
      </c>
      <c r="J28" s="200">
        <v>95.5</v>
      </c>
      <c r="K28" s="200">
        <v>94.9</v>
      </c>
    </row>
    <row r="29" spans="1:11" x14ac:dyDescent="0.25">
      <c r="A29" s="179" t="s">
        <v>46</v>
      </c>
      <c r="B29" s="19" t="s">
        <v>13</v>
      </c>
      <c r="C29" s="19" t="s">
        <v>45</v>
      </c>
      <c r="D29" s="19" t="s">
        <v>47</v>
      </c>
      <c r="E29" s="19"/>
      <c r="F29" s="201">
        <v>4277</v>
      </c>
      <c r="G29" s="201">
        <f>G30</f>
        <v>4277</v>
      </c>
      <c r="H29" s="201">
        <v>3603</v>
      </c>
      <c r="I29" s="202">
        <v>3603</v>
      </c>
      <c r="J29" s="203">
        <v>84.2</v>
      </c>
      <c r="K29" s="203">
        <v>84.2</v>
      </c>
    </row>
    <row r="30" spans="1:11" x14ac:dyDescent="0.25">
      <c r="A30" s="179" t="s">
        <v>48</v>
      </c>
      <c r="B30" s="19" t="s">
        <v>13</v>
      </c>
      <c r="C30" s="19" t="s">
        <v>45</v>
      </c>
      <c r="D30" s="19" t="s">
        <v>49</v>
      </c>
      <c r="E30" s="19"/>
      <c r="F30" s="201">
        <v>4277</v>
      </c>
      <c r="G30" s="201">
        <v>4277</v>
      </c>
      <c r="H30" s="201">
        <v>3603</v>
      </c>
      <c r="I30" s="202">
        <v>3603</v>
      </c>
      <c r="J30" s="203">
        <v>84.2</v>
      </c>
      <c r="K30" s="203">
        <v>84.2</v>
      </c>
    </row>
    <row r="31" spans="1:11" ht="63.75" x14ac:dyDescent="0.25">
      <c r="A31" s="179" t="s">
        <v>50</v>
      </c>
      <c r="B31" s="19" t="s">
        <v>13</v>
      </c>
      <c r="C31" s="19" t="s">
        <v>45</v>
      </c>
      <c r="D31" s="19" t="s">
        <v>51</v>
      </c>
      <c r="E31" s="19"/>
      <c r="F31" s="201">
        <v>4277</v>
      </c>
      <c r="G31" s="201">
        <f>G32</f>
        <v>4277</v>
      </c>
      <c r="H31" s="201">
        <v>3603</v>
      </c>
      <c r="I31" s="201">
        <f>I32</f>
        <v>3603</v>
      </c>
      <c r="J31" s="203">
        <v>84.2</v>
      </c>
      <c r="K31" s="203">
        <v>84.2</v>
      </c>
    </row>
    <row r="32" spans="1:11" ht="76.5" x14ac:dyDescent="0.25">
      <c r="A32" s="179" t="s">
        <v>52</v>
      </c>
      <c r="B32" s="19" t="s">
        <v>13</v>
      </c>
      <c r="C32" s="19" t="s">
        <v>45</v>
      </c>
      <c r="D32" s="19" t="s">
        <v>53</v>
      </c>
      <c r="E32" s="19"/>
      <c r="F32" s="201">
        <v>4277</v>
      </c>
      <c r="G32" s="201">
        <f>G33+G35</f>
        <v>4277</v>
      </c>
      <c r="H32" s="201">
        <v>3603</v>
      </c>
      <c r="I32" s="201">
        <f>I33+I35</f>
        <v>3603</v>
      </c>
      <c r="J32" s="203">
        <v>84.2</v>
      </c>
      <c r="K32" s="203">
        <v>84.2</v>
      </c>
    </row>
    <row r="33" spans="1:11" ht="63.75" x14ac:dyDescent="0.25">
      <c r="A33" s="179" t="s">
        <v>24</v>
      </c>
      <c r="B33" s="19" t="s">
        <v>13</v>
      </c>
      <c r="C33" s="19" t="s">
        <v>45</v>
      </c>
      <c r="D33" s="19" t="s">
        <v>53</v>
      </c>
      <c r="E33" s="19" t="s">
        <v>25</v>
      </c>
      <c r="F33" s="201">
        <v>3977</v>
      </c>
      <c r="G33" s="201">
        <f>G34</f>
        <v>3977</v>
      </c>
      <c r="H33" s="201">
        <v>3303</v>
      </c>
      <c r="I33" s="201">
        <f>I34</f>
        <v>3303</v>
      </c>
      <c r="J33" s="203">
        <v>83.1</v>
      </c>
      <c r="K33" s="203">
        <v>83.1</v>
      </c>
    </row>
    <row r="34" spans="1:11" ht="25.5" x14ac:dyDescent="0.25">
      <c r="A34" s="179" t="s">
        <v>26</v>
      </c>
      <c r="B34" s="19" t="s">
        <v>13</v>
      </c>
      <c r="C34" s="19" t="s">
        <v>45</v>
      </c>
      <c r="D34" s="19" t="s">
        <v>53</v>
      </c>
      <c r="E34" s="19" t="s">
        <v>27</v>
      </c>
      <c r="F34" s="201">
        <v>3977</v>
      </c>
      <c r="G34" s="201">
        <v>3977</v>
      </c>
      <c r="H34" s="201">
        <v>3303</v>
      </c>
      <c r="I34" s="202">
        <v>3303</v>
      </c>
      <c r="J34" s="203">
        <v>83.1</v>
      </c>
      <c r="K34" s="203">
        <v>83.1</v>
      </c>
    </row>
    <row r="35" spans="1:11" ht="25.5" x14ac:dyDescent="0.25">
      <c r="A35" s="179" t="s">
        <v>40</v>
      </c>
      <c r="B35" s="19" t="s">
        <v>13</v>
      </c>
      <c r="C35" s="19" t="s">
        <v>45</v>
      </c>
      <c r="D35" s="19" t="s">
        <v>53</v>
      </c>
      <c r="E35" s="19" t="s">
        <v>41</v>
      </c>
      <c r="F35" s="201">
        <v>300</v>
      </c>
      <c r="G35" s="201">
        <f>G36</f>
        <v>300</v>
      </c>
      <c r="H35" s="201">
        <v>300</v>
      </c>
      <c r="I35" s="202">
        <v>300</v>
      </c>
      <c r="J35" s="203">
        <v>100</v>
      </c>
      <c r="K35" s="203">
        <v>100</v>
      </c>
    </row>
    <row r="36" spans="1:11" ht="38.25" x14ac:dyDescent="0.25">
      <c r="A36" s="179" t="s">
        <v>42</v>
      </c>
      <c r="B36" s="19" t="s">
        <v>13</v>
      </c>
      <c r="C36" s="19" t="s">
        <v>45</v>
      </c>
      <c r="D36" s="19" t="s">
        <v>53</v>
      </c>
      <c r="E36" s="19" t="s">
        <v>43</v>
      </c>
      <c r="F36" s="201">
        <v>300</v>
      </c>
      <c r="G36" s="201">
        <v>300</v>
      </c>
      <c r="H36" s="201">
        <v>300</v>
      </c>
      <c r="I36" s="202">
        <v>300</v>
      </c>
      <c r="J36" s="203">
        <v>100</v>
      </c>
      <c r="K36" s="203">
        <v>100</v>
      </c>
    </row>
    <row r="37" spans="1:11" x14ac:dyDescent="0.25">
      <c r="A37" s="179" t="s">
        <v>54</v>
      </c>
      <c r="B37" s="19" t="s">
        <v>13</v>
      </c>
      <c r="C37" s="19" t="s">
        <v>45</v>
      </c>
      <c r="D37" s="19" t="s">
        <v>55</v>
      </c>
      <c r="E37" s="19"/>
      <c r="F37" s="201">
        <v>11883</v>
      </c>
      <c r="G37" s="201">
        <f>G38</f>
        <v>11883</v>
      </c>
      <c r="H37" s="201">
        <v>11883</v>
      </c>
      <c r="I37" s="201">
        <f>I38</f>
        <v>11883</v>
      </c>
      <c r="J37" s="203">
        <v>100</v>
      </c>
      <c r="K37" s="203">
        <v>100</v>
      </c>
    </row>
    <row r="38" spans="1:11" x14ac:dyDescent="0.25">
      <c r="A38" s="179" t="s">
        <v>56</v>
      </c>
      <c r="B38" s="19" t="s">
        <v>13</v>
      </c>
      <c r="C38" s="19" t="s">
        <v>45</v>
      </c>
      <c r="D38" s="19" t="s">
        <v>57</v>
      </c>
      <c r="E38" s="19"/>
      <c r="F38" s="201">
        <v>11883</v>
      </c>
      <c r="G38" s="201">
        <f>G39</f>
        <v>11883</v>
      </c>
      <c r="H38" s="201">
        <v>11883</v>
      </c>
      <c r="I38" s="201">
        <f>I39</f>
        <v>11883</v>
      </c>
      <c r="J38" s="203">
        <v>100</v>
      </c>
      <c r="K38" s="203">
        <v>100</v>
      </c>
    </row>
    <row r="39" spans="1:11" ht="76.5" x14ac:dyDescent="0.25">
      <c r="A39" s="179" t="s">
        <v>58</v>
      </c>
      <c r="B39" s="19" t="s">
        <v>13</v>
      </c>
      <c r="C39" s="19" t="s">
        <v>45</v>
      </c>
      <c r="D39" s="19" t="s">
        <v>59</v>
      </c>
      <c r="E39" s="19"/>
      <c r="F39" s="201">
        <v>11883</v>
      </c>
      <c r="G39" s="201">
        <f>G40</f>
        <v>11883</v>
      </c>
      <c r="H39" s="201">
        <v>11883</v>
      </c>
      <c r="I39" s="201">
        <f>I40</f>
        <v>11883</v>
      </c>
      <c r="J39" s="203">
        <v>100</v>
      </c>
      <c r="K39" s="203">
        <v>100</v>
      </c>
    </row>
    <row r="40" spans="1:11" ht="63.75" x14ac:dyDescent="0.25">
      <c r="A40" s="179" t="s">
        <v>60</v>
      </c>
      <c r="B40" s="19" t="s">
        <v>13</v>
      </c>
      <c r="C40" s="19" t="s">
        <v>45</v>
      </c>
      <c r="D40" s="19" t="s">
        <v>61</v>
      </c>
      <c r="E40" s="19"/>
      <c r="F40" s="201">
        <v>11883</v>
      </c>
      <c r="G40" s="201">
        <f>G41+G43</f>
        <v>11883</v>
      </c>
      <c r="H40" s="201">
        <v>11883</v>
      </c>
      <c r="I40" s="201">
        <f>I41+I43</f>
        <v>11883</v>
      </c>
      <c r="J40" s="203">
        <v>100</v>
      </c>
      <c r="K40" s="203">
        <v>100</v>
      </c>
    </row>
    <row r="41" spans="1:11" ht="63.75" x14ac:dyDescent="0.25">
      <c r="A41" s="179" t="s">
        <v>24</v>
      </c>
      <c r="B41" s="19" t="s">
        <v>13</v>
      </c>
      <c r="C41" s="19" t="s">
        <v>45</v>
      </c>
      <c r="D41" s="19" t="s">
        <v>61</v>
      </c>
      <c r="E41" s="19" t="s">
        <v>25</v>
      </c>
      <c r="F41" s="201">
        <v>10942.8</v>
      </c>
      <c r="G41" s="201">
        <f>G42</f>
        <v>10942.8</v>
      </c>
      <c r="H41" s="201">
        <v>10942.8</v>
      </c>
      <c r="I41" s="201">
        <f>I42</f>
        <v>10942.8</v>
      </c>
      <c r="J41" s="203">
        <v>100</v>
      </c>
      <c r="K41" s="203">
        <v>100</v>
      </c>
    </row>
    <row r="42" spans="1:11" ht="25.5" x14ac:dyDescent="0.25">
      <c r="A42" s="179" t="s">
        <v>26</v>
      </c>
      <c r="B42" s="19" t="s">
        <v>13</v>
      </c>
      <c r="C42" s="19" t="s">
        <v>45</v>
      </c>
      <c r="D42" s="19" t="s">
        <v>61</v>
      </c>
      <c r="E42" s="19" t="s">
        <v>27</v>
      </c>
      <c r="F42" s="201">
        <v>10942.8</v>
      </c>
      <c r="G42" s="201">
        <v>10942.8</v>
      </c>
      <c r="H42" s="201">
        <v>10942.8</v>
      </c>
      <c r="I42" s="202">
        <v>10942.8</v>
      </c>
      <c r="J42" s="203">
        <v>100</v>
      </c>
      <c r="K42" s="203">
        <v>100</v>
      </c>
    </row>
    <row r="43" spans="1:11" ht="25.5" x14ac:dyDescent="0.25">
      <c r="A43" s="179" t="s">
        <v>40</v>
      </c>
      <c r="B43" s="19" t="s">
        <v>13</v>
      </c>
      <c r="C43" s="19" t="s">
        <v>45</v>
      </c>
      <c r="D43" s="19" t="s">
        <v>61</v>
      </c>
      <c r="E43" s="19" t="s">
        <v>41</v>
      </c>
      <c r="F43" s="201">
        <v>940.2</v>
      </c>
      <c r="G43" s="201">
        <f>G44</f>
        <v>940.2</v>
      </c>
      <c r="H43" s="201">
        <v>940.2</v>
      </c>
      <c r="I43" s="201">
        <f>I44</f>
        <v>940.2</v>
      </c>
      <c r="J43" s="203">
        <v>100</v>
      </c>
      <c r="K43" s="203">
        <v>100</v>
      </c>
    </row>
    <row r="44" spans="1:11" ht="38.25" x14ac:dyDescent="0.25">
      <c r="A44" s="179" t="s">
        <v>42</v>
      </c>
      <c r="B44" s="19" t="s">
        <v>13</v>
      </c>
      <c r="C44" s="19" t="s">
        <v>45</v>
      </c>
      <c r="D44" s="19" t="s">
        <v>61</v>
      </c>
      <c r="E44" s="19" t="s">
        <v>43</v>
      </c>
      <c r="F44" s="201">
        <v>940.2</v>
      </c>
      <c r="G44" s="201">
        <v>940.2</v>
      </c>
      <c r="H44" s="201">
        <v>940.2</v>
      </c>
      <c r="I44" s="202">
        <v>940.2</v>
      </c>
      <c r="J44" s="203">
        <v>100</v>
      </c>
      <c r="K44" s="203">
        <v>100</v>
      </c>
    </row>
    <row r="45" spans="1:11" ht="25.5" x14ac:dyDescent="0.25">
      <c r="A45" s="179" t="s">
        <v>62</v>
      </c>
      <c r="B45" s="19" t="s">
        <v>13</v>
      </c>
      <c r="C45" s="19" t="s">
        <v>45</v>
      </c>
      <c r="D45" s="19" t="s">
        <v>63</v>
      </c>
      <c r="E45" s="19"/>
      <c r="F45" s="201">
        <v>10658</v>
      </c>
      <c r="G45" s="201">
        <f>G46</f>
        <v>10658</v>
      </c>
      <c r="H45" s="201">
        <v>9709.1</v>
      </c>
      <c r="I45" s="201">
        <f>I46</f>
        <v>9709.1</v>
      </c>
      <c r="J45" s="203">
        <v>91.1</v>
      </c>
      <c r="K45" s="203">
        <v>91.1</v>
      </c>
    </row>
    <row r="46" spans="1:11" ht="25.5" x14ac:dyDescent="0.25">
      <c r="A46" s="179" t="s">
        <v>64</v>
      </c>
      <c r="B46" s="19" t="s">
        <v>13</v>
      </c>
      <c r="C46" s="19" t="s">
        <v>45</v>
      </c>
      <c r="D46" s="19" t="s">
        <v>65</v>
      </c>
      <c r="E46" s="19"/>
      <c r="F46" s="201">
        <v>10658</v>
      </c>
      <c r="G46" s="201">
        <f>G47</f>
        <v>10658</v>
      </c>
      <c r="H46" s="201">
        <v>9709.1</v>
      </c>
      <c r="I46" s="201">
        <f>I47</f>
        <v>9709.1</v>
      </c>
      <c r="J46" s="203">
        <v>91.1</v>
      </c>
      <c r="K46" s="203">
        <v>91.1</v>
      </c>
    </row>
    <row r="47" spans="1:11" ht="63.75" x14ac:dyDescent="0.25">
      <c r="A47" s="179" t="s">
        <v>66</v>
      </c>
      <c r="B47" s="19" t="s">
        <v>13</v>
      </c>
      <c r="C47" s="19" t="s">
        <v>45</v>
      </c>
      <c r="D47" s="19" t="s">
        <v>67</v>
      </c>
      <c r="E47" s="19"/>
      <c r="F47" s="201">
        <v>10658</v>
      </c>
      <c r="G47" s="201">
        <f>G48</f>
        <v>10658</v>
      </c>
      <c r="H47" s="201">
        <v>9709.1</v>
      </c>
      <c r="I47" s="201">
        <f>I48</f>
        <v>9709.1</v>
      </c>
      <c r="J47" s="203">
        <v>91.1</v>
      </c>
      <c r="K47" s="203">
        <v>91.1</v>
      </c>
    </row>
    <row r="48" spans="1:11" ht="38.25" x14ac:dyDescent="0.25">
      <c r="A48" s="179" t="s">
        <v>68</v>
      </c>
      <c r="B48" s="19" t="s">
        <v>13</v>
      </c>
      <c r="C48" s="19" t="s">
        <v>45</v>
      </c>
      <c r="D48" s="19" t="s">
        <v>69</v>
      </c>
      <c r="E48" s="19"/>
      <c r="F48" s="201">
        <v>10658</v>
      </c>
      <c r="G48" s="201">
        <f>G49+G51</f>
        <v>10658</v>
      </c>
      <c r="H48" s="201">
        <v>9709.1</v>
      </c>
      <c r="I48" s="201">
        <f>I49+I51</f>
        <v>9709.1</v>
      </c>
      <c r="J48" s="203">
        <v>91.1</v>
      </c>
      <c r="K48" s="203">
        <v>91.1</v>
      </c>
    </row>
    <row r="49" spans="1:11" ht="63.75" x14ac:dyDescent="0.25">
      <c r="A49" s="179" t="s">
        <v>24</v>
      </c>
      <c r="B49" s="19" t="s">
        <v>13</v>
      </c>
      <c r="C49" s="19" t="s">
        <v>45</v>
      </c>
      <c r="D49" s="19" t="s">
        <v>69</v>
      </c>
      <c r="E49" s="19" t="s">
        <v>25</v>
      </c>
      <c r="F49" s="201">
        <v>9543.4</v>
      </c>
      <c r="G49" s="201">
        <f>G50</f>
        <v>9543.4</v>
      </c>
      <c r="H49" s="201">
        <v>8769.7000000000007</v>
      </c>
      <c r="I49" s="201">
        <f>I50</f>
        <v>8769.7000000000007</v>
      </c>
      <c r="J49" s="203">
        <v>91.9</v>
      </c>
      <c r="K49" s="203">
        <v>91.9</v>
      </c>
    </row>
    <row r="50" spans="1:11" ht="25.5" x14ac:dyDescent="0.25">
      <c r="A50" s="179" t="s">
        <v>26</v>
      </c>
      <c r="B50" s="19" t="s">
        <v>13</v>
      </c>
      <c r="C50" s="19" t="s">
        <v>45</v>
      </c>
      <c r="D50" s="19" t="s">
        <v>69</v>
      </c>
      <c r="E50" s="19" t="s">
        <v>27</v>
      </c>
      <c r="F50" s="201">
        <v>9543.4</v>
      </c>
      <c r="G50" s="201">
        <v>9543.4</v>
      </c>
      <c r="H50" s="201">
        <v>8769.7000000000007</v>
      </c>
      <c r="I50" s="202">
        <v>8769.7000000000007</v>
      </c>
      <c r="J50" s="203">
        <v>91.9</v>
      </c>
      <c r="K50" s="203">
        <v>91.9</v>
      </c>
    </row>
    <row r="51" spans="1:11" ht="25.5" x14ac:dyDescent="0.25">
      <c r="A51" s="179" t="s">
        <v>40</v>
      </c>
      <c r="B51" s="19" t="s">
        <v>13</v>
      </c>
      <c r="C51" s="19" t="s">
        <v>45</v>
      </c>
      <c r="D51" s="19" t="s">
        <v>69</v>
      </c>
      <c r="E51" s="19" t="s">
        <v>41</v>
      </c>
      <c r="F51" s="201">
        <v>1114.5999999999999</v>
      </c>
      <c r="G51" s="201">
        <f>G52</f>
        <v>1114.5999999999999</v>
      </c>
      <c r="H51" s="201">
        <v>939.4</v>
      </c>
      <c r="I51" s="201">
        <f>I52</f>
        <v>939.4</v>
      </c>
      <c r="J51" s="203">
        <v>84.3</v>
      </c>
      <c r="K51" s="203">
        <v>84.3</v>
      </c>
    </row>
    <row r="52" spans="1:11" ht="38.25" x14ac:dyDescent="0.25">
      <c r="A52" s="179" t="s">
        <v>42</v>
      </c>
      <c r="B52" s="19" t="s">
        <v>13</v>
      </c>
      <c r="C52" s="19" t="s">
        <v>45</v>
      </c>
      <c r="D52" s="19" t="s">
        <v>69</v>
      </c>
      <c r="E52" s="19" t="s">
        <v>43</v>
      </c>
      <c r="F52" s="201">
        <v>1114.5999999999999</v>
      </c>
      <c r="G52" s="201">
        <v>1114.5999999999999</v>
      </c>
      <c r="H52" s="201">
        <v>939.4</v>
      </c>
      <c r="I52" s="202">
        <v>939.4</v>
      </c>
      <c r="J52" s="203">
        <v>84.3</v>
      </c>
      <c r="K52" s="203">
        <v>84.3</v>
      </c>
    </row>
    <row r="53" spans="1:11" ht="25.5" x14ac:dyDescent="0.25">
      <c r="A53" s="179" t="s">
        <v>70</v>
      </c>
      <c r="B53" s="19" t="s">
        <v>13</v>
      </c>
      <c r="C53" s="19" t="s">
        <v>45</v>
      </c>
      <c r="D53" s="19" t="s">
        <v>71</v>
      </c>
      <c r="E53" s="19"/>
      <c r="F53" s="201">
        <v>1163.3</v>
      </c>
      <c r="G53" s="201">
        <f>G54</f>
        <v>1163.3</v>
      </c>
      <c r="H53" s="201">
        <v>1059.0999999999999</v>
      </c>
      <c r="I53" s="201">
        <f>I54</f>
        <v>1059.0999999999999</v>
      </c>
      <c r="J53" s="203">
        <v>91</v>
      </c>
      <c r="K53" s="203">
        <v>91</v>
      </c>
    </row>
    <row r="54" spans="1:11" ht="25.5" x14ac:dyDescent="0.25">
      <c r="A54" s="179" t="s">
        <v>72</v>
      </c>
      <c r="B54" s="19" t="s">
        <v>13</v>
      </c>
      <c r="C54" s="19" t="s">
        <v>45</v>
      </c>
      <c r="D54" s="19" t="s">
        <v>73</v>
      </c>
      <c r="E54" s="19"/>
      <c r="F54" s="201">
        <v>1163.3</v>
      </c>
      <c r="G54" s="201">
        <f>G55</f>
        <v>1163.3</v>
      </c>
      <c r="H54" s="201">
        <v>1059.0999999999999</v>
      </c>
      <c r="I54" s="201">
        <f>I55</f>
        <v>1059.0999999999999</v>
      </c>
      <c r="J54" s="203">
        <v>91</v>
      </c>
      <c r="K54" s="203">
        <v>91</v>
      </c>
    </row>
    <row r="55" spans="1:11" ht="63.75" x14ac:dyDescent="0.25">
      <c r="A55" s="179" t="s">
        <v>74</v>
      </c>
      <c r="B55" s="19" t="s">
        <v>13</v>
      </c>
      <c r="C55" s="19" t="s">
        <v>45</v>
      </c>
      <c r="D55" s="19" t="s">
        <v>75</v>
      </c>
      <c r="E55" s="19"/>
      <c r="F55" s="201">
        <v>1163.3</v>
      </c>
      <c r="G55" s="201">
        <f>G56</f>
        <v>1163.3</v>
      </c>
      <c r="H55" s="201">
        <v>1059.0999999999999</v>
      </c>
      <c r="I55" s="201">
        <f>I56</f>
        <v>1059.0999999999999</v>
      </c>
      <c r="J55" s="203">
        <v>91</v>
      </c>
      <c r="K55" s="203">
        <v>91</v>
      </c>
    </row>
    <row r="56" spans="1:11" ht="51" x14ac:dyDescent="0.25">
      <c r="A56" s="179" t="s">
        <v>76</v>
      </c>
      <c r="B56" s="19" t="s">
        <v>13</v>
      </c>
      <c r="C56" s="19" t="s">
        <v>45</v>
      </c>
      <c r="D56" s="19" t="s">
        <v>77</v>
      </c>
      <c r="E56" s="19"/>
      <c r="F56" s="201">
        <v>1163.3</v>
      </c>
      <c r="G56" s="201">
        <f>G57+G59</f>
        <v>1163.3</v>
      </c>
      <c r="H56" s="201">
        <v>1059.0999999999999</v>
      </c>
      <c r="I56" s="202">
        <v>1059.0999999999999</v>
      </c>
      <c r="J56" s="203">
        <v>91</v>
      </c>
      <c r="K56" s="203">
        <v>91</v>
      </c>
    </row>
    <row r="57" spans="1:11" ht="63.75" x14ac:dyDescent="0.25">
      <c r="A57" s="179" t="s">
        <v>24</v>
      </c>
      <c r="B57" s="19" t="s">
        <v>13</v>
      </c>
      <c r="C57" s="19" t="s">
        <v>45</v>
      </c>
      <c r="D57" s="19" t="s">
        <v>77</v>
      </c>
      <c r="E57" s="19" t="s">
        <v>25</v>
      </c>
      <c r="F57" s="201">
        <v>1069.2</v>
      </c>
      <c r="G57" s="201">
        <f>G58</f>
        <v>1069.2</v>
      </c>
      <c r="H57" s="201">
        <v>965.1</v>
      </c>
      <c r="I57" s="201">
        <f>I58</f>
        <v>965.1</v>
      </c>
      <c r="J57" s="203">
        <v>90.3</v>
      </c>
      <c r="K57" s="203">
        <v>90.3</v>
      </c>
    </row>
    <row r="58" spans="1:11" ht="25.5" x14ac:dyDescent="0.25">
      <c r="A58" s="179" t="s">
        <v>26</v>
      </c>
      <c r="B58" s="19" t="s">
        <v>13</v>
      </c>
      <c r="C58" s="19" t="s">
        <v>45</v>
      </c>
      <c r="D58" s="19" t="s">
        <v>77</v>
      </c>
      <c r="E58" s="19" t="s">
        <v>27</v>
      </c>
      <c r="F58" s="201">
        <v>1069.2</v>
      </c>
      <c r="G58" s="201">
        <v>1069.2</v>
      </c>
      <c r="H58" s="201">
        <v>965.1</v>
      </c>
      <c r="I58" s="202">
        <v>965.1</v>
      </c>
      <c r="J58" s="203">
        <v>90.3</v>
      </c>
      <c r="K58" s="203">
        <v>90.3</v>
      </c>
    </row>
    <row r="59" spans="1:11" ht="25.5" x14ac:dyDescent="0.25">
      <c r="A59" s="179" t="s">
        <v>40</v>
      </c>
      <c r="B59" s="19" t="s">
        <v>13</v>
      </c>
      <c r="C59" s="19" t="s">
        <v>45</v>
      </c>
      <c r="D59" s="19" t="s">
        <v>77</v>
      </c>
      <c r="E59" s="19" t="s">
        <v>41</v>
      </c>
      <c r="F59" s="201">
        <v>94.1</v>
      </c>
      <c r="G59" s="201">
        <f>G60</f>
        <v>94.1</v>
      </c>
      <c r="H59" s="201">
        <v>94.1</v>
      </c>
      <c r="I59" s="201">
        <f>I60</f>
        <v>94.1</v>
      </c>
      <c r="J59" s="203">
        <v>100</v>
      </c>
      <c r="K59" s="203">
        <v>100</v>
      </c>
    </row>
    <row r="60" spans="1:11" ht="38.25" x14ac:dyDescent="0.25">
      <c r="A60" s="179" t="s">
        <v>42</v>
      </c>
      <c r="B60" s="19" t="s">
        <v>13</v>
      </c>
      <c r="C60" s="19" t="s">
        <v>45</v>
      </c>
      <c r="D60" s="19" t="s">
        <v>77</v>
      </c>
      <c r="E60" s="19" t="s">
        <v>43</v>
      </c>
      <c r="F60" s="201">
        <v>94.1</v>
      </c>
      <c r="G60" s="201">
        <v>94.1</v>
      </c>
      <c r="H60" s="201">
        <v>94.1</v>
      </c>
      <c r="I60" s="204">
        <v>94.1</v>
      </c>
      <c r="J60" s="203">
        <v>100</v>
      </c>
      <c r="K60" s="203">
        <v>100</v>
      </c>
    </row>
    <row r="61" spans="1:11" x14ac:dyDescent="0.25">
      <c r="A61" s="179" t="s">
        <v>78</v>
      </c>
      <c r="B61" s="19" t="s">
        <v>13</v>
      </c>
      <c r="C61" s="19" t="s">
        <v>45</v>
      </c>
      <c r="D61" s="19" t="s">
        <v>79</v>
      </c>
      <c r="E61" s="19"/>
      <c r="F61" s="201">
        <v>3793</v>
      </c>
      <c r="G61" s="201">
        <f>G62</f>
        <v>3793</v>
      </c>
      <c r="H61" s="201">
        <v>3180.5</v>
      </c>
      <c r="I61" s="201">
        <f>I62</f>
        <v>3180.5</v>
      </c>
      <c r="J61" s="203">
        <v>83.9</v>
      </c>
      <c r="K61" s="203">
        <v>83.9</v>
      </c>
    </row>
    <row r="62" spans="1:11" ht="51" x14ac:dyDescent="0.25">
      <c r="A62" s="179" t="s">
        <v>80</v>
      </c>
      <c r="B62" s="19" t="s">
        <v>13</v>
      </c>
      <c r="C62" s="19" t="s">
        <v>45</v>
      </c>
      <c r="D62" s="19" t="s">
        <v>81</v>
      </c>
      <c r="E62" s="19"/>
      <c r="F62" s="201">
        <v>3793</v>
      </c>
      <c r="G62" s="201">
        <f>G63</f>
        <v>3793</v>
      </c>
      <c r="H62" s="201">
        <v>3180.5</v>
      </c>
      <c r="I62" s="201">
        <f>I63</f>
        <v>3180.5</v>
      </c>
      <c r="J62" s="203">
        <v>83.9</v>
      </c>
      <c r="K62" s="203">
        <v>83.9</v>
      </c>
    </row>
    <row r="63" spans="1:11" ht="63.75" x14ac:dyDescent="0.25">
      <c r="A63" s="179" t="s">
        <v>82</v>
      </c>
      <c r="B63" s="19" t="s">
        <v>13</v>
      </c>
      <c r="C63" s="19" t="s">
        <v>45</v>
      </c>
      <c r="D63" s="19" t="s">
        <v>83</v>
      </c>
      <c r="E63" s="19"/>
      <c r="F63" s="201">
        <v>3793</v>
      </c>
      <c r="G63" s="201">
        <f>G64</f>
        <v>3793</v>
      </c>
      <c r="H63" s="201">
        <v>3180.5</v>
      </c>
      <c r="I63" s="201">
        <f>I64</f>
        <v>3180.5</v>
      </c>
      <c r="J63" s="203">
        <v>83.9</v>
      </c>
      <c r="K63" s="203">
        <v>83.9</v>
      </c>
    </row>
    <row r="64" spans="1:11" ht="191.25" x14ac:dyDescent="0.25">
      <c r="A64" s="179" t="s">
        <v>84</v>
      </c>
      <c r="B64" s="19" t="s">
        <v>13</v>
      </c>
      <c r="C64" s="19" t="s">
        <v>45</v>
      </c>
      <c r="D64" s="19" t="s">
        <v>85</v>
      </c>
      <c r="E64" s="19"/>
      <c r="F64" s="201">
        <v>3793</v>
      </c>
      <c r="G64" s="201">
        <f>G65+G67</f>
        <v>3793</v>
      </c>
      <c r="H64" s="201">
        <v>3180.5</v>
      </c>
      <c r="I64" s="204">
        <v>3180.5</v>
      </c>
      <c r="J64" s="203">
        <v>83.9</v>
      </c>
      <c r="K64" s="203">
        <v>83.9</v>
      </c>
    </row>
    <row r="65" spans="1:11" ht="63.75" x14ac:dyDescent="0.25">
      <c r="A65" s="179" t="s">
        <v>24</v>
      </c>
      <c r="B65" s="19" t="s">
        <v>13</v>
      </c>
      <c r="C65" s="19" t="s">
        <v>45</v>
      </c>
      <c r="D65" s="19" t="s">
        <v>85</v>
      </c>
      <c r="E65" s="19" t="s">
        <v>25</v>
      </c>
      <c r="F65" s="201">
        <v>2977.8</v>
      </c>
      <c r="G65" s="201">
        <f>G66</f>
        <v>2977.8</v>
      </c>
      <c r="H65" s="201">
        <v>2658.5</v>
      </c>
      <c r="I65" s="204">
        <v>2658.5</v>
      </c>
      <c r="J65" s="203">
        <v>89.3</v>
      </c>
      <c r="K65" s="203">
        <v>89.3</v>
      </c>
    </row>
    <row r="66" spans="1:11" ht="25.5" x14ac:dyDescent="0.25">
      <c r="A66" s="179" t="s">
        <v>26</v>
      </c>
      <c r="B66" s="19" t="s">
        <v>13</v>
      </c>
      <c r="C66" s="19" t="s">
        <v>45</v>
      </c>
      <c r="D66" s="19" t="s">
        <v>85</v>
      </c>
      <c r="E66" s="19" t="s">
        <v>27</v>
      </c>
      <c r="F66" s="201">
        <v>2977.8</v>
      </c>
      <c r="G66" s="201">
        <v>2977.8</v>
      </c>
      <c r="H66" s="201">
        <v>2658.5</v>
      </c>
      <c r="I66" s="204">
        <v>2658.5</v>
      </c>
      <c r="J66" s="203">
        <v>89.3</v>
      </c>
      <c r="K66" s="203">
        <v>89.3</v>
      </c>
    </row>
    <row r="67" spans="1:11" ht="25.5" x14ac:dyDescent="0.25">
      <c r="A67" s="179" t="s">
        <v>40</v>
      </c>
      <c r="B67" s="19" t="s">
        <v>13</v>
      </c>
      <c r="C67" s="19" t="s">
        <v>45</v>
      </c>
      <c r="D67" s="19" t="s">
        <v>85</v>
      </c>
      <c r="E67" s="19" t="s">
        <v>41</v>
      </c>
      <c r="F67" s="201">
        <v>815.2</v>
      </c>
      <c r="G67" s="201">
        <f>G68</f>
        <v>815.2</v>
      </c>
      <c r="H67" s="201">
        <v>522.1</v>
      </c>
      <c r="I67" s="204">
        <v>522.1</v>
      </c>
      <c r="J67" s="203">
        <v>64</v>
      </c>
      <c r="K67" s="203">
        <v>64</v>
      </c>
    </row>
    <row r="68" spans="1:11" ht="38.25" x14ac:dyDescent="0.25">
      <c r="A68" s="179" t="s">
        <v>42</v>
      </c>
      <c r="B68" s="19" t="s">
        <v>13</v>
      </c>
      <c r="C68" s="19" t="s">
        <v>45</v>
      </c>
      <c r="D68" s="19" t="s">
        <v>85</v>
      </c>
      <c r="E68" s="19" t="s">
        <v>43</v>
      </c>
      <c r="F68" s="201">
        <v>815.2</v>
      </c>
      <c r="G68" s="201">
        <v>815.2</v>
      </c>
      <c r="H68" s="201">
        <v>522.1</v>
      </c>
      <c r="I68" s="204">
        <v>522.1</v>
      </c>
      <c r="J68" s="203">
        <v>64</v>
      </c>
      <c r="K68" s="203">
        <v>64</v>
      </c>
    </row>
    <row r="69" spans="1:11" ht="38.25" x14ac:dyDescent="0.25">
      <c r="A69" s="179" t="s">
        <v>86</v>
      </c>
      <c r="B69" s="19" t="s">
        <v>13</v>
      </c>
      <c r="C69" s="19" t="s">
        <v>45</v>
      </c>
      <c r="D69" s="19" t="s">
        <v>87</v>
      </c>
      <c r="E69" s="19"/>
      <c r="F69" s="201">
        <v>632</v>
      </c>
      <c r="G69" s="201">
        <f>G70</f>
        <v>632</v>
      </c>
      <c r="H69" s="201">
        <v>599.5</v>
      </c>
      <c r="I69" s="202">
        <v>599.5</v>
      </c>
      <c r="J69" s="203">
        <v>94.9</v>
      </c>
      <c r="K69" s="203">
        <v>94.9</v>
      </c>
    </row>
    <row r="70" spans="1:11" x14ac:dyDescent="0.25">
      <c r="A70" s="179" t="s">
        <v>18</v>
      </c>
      <c r="B70" s="19" t="s">
        <v>13</v>
      </c>
      <c r="C70" s="19" t="s">
        <v>45</v>
      </c>
      <c r="D70" s="19" t="s">
        <v>88</v>
      </c>
      <c r="E70" s="19"/>
      <c r="F70" s="201">
        <v>632</v>
      </c>
      <c r="G70" s="201">
        <f>G71</f>
        <v>632</v>
      </c>
      <c r="H70" s="201">
        <v>599.5</v>
      </c>
      <c r="I70" s="202">
        <v>599.5</v>
      </c>
      <c r="J70" s="203">
        <v>94.9</v>
      </c>
      <c r="K70" s="203">
        <v>94.9</v>
      </c>
    </row>
    <row r="71" spans="1:11" ht="38.25" x14ac:dyDescent="0.25">
      <c r="A71" s="179" t="s">
        <v>20</v>
      </c>
      <c r="B71" s="19" t="s">
        <v>13</v>
      </c>
      <c r="C71" s="19" t="s">
        <v>45</v>
      </c>
      <c r="D71" s="19" t="s">
        <v>89</v>
      </c>
      <c r="E71" s="19"/>
      <c r="F71" s="201">
        <v>632</v>
      </c>
      <c r="G71" s="201">
        <f>G72</f>
        <v>632</v>
      </c>
      <c r="H71" s="201">
        <v>599.5</v>
      </c>
      <c r="I71" s="202">
        <v>599.5</v>
      </c>
      <c r="J71" s="203">
        <v>94.9</v>
      </c>
      <c r="K71" s="203">
        <v>94.9</v>
      </c>
    </row>
    <row r="72" spans="1:11" ht="51" x14ac:dyDescent="0.25">
      <c r="A72" s="179" t="s">
        <v>90</v>
      </c>
      <c r="B72" s="19" t="s">
        <v>13</v>
      </c>
      <c r="C72" s="19" t="s">
        <v>45</v>
      </c>
      <c r="D72" s="19" t="s">
        <v>91</v>
      </c>
      <c r="E72" s="19"/>
      <c r="F72" s="201">
        <v>632</v>
      </c>
      <c r="G72" s="201">
        <f>G73+G75</f>
        <v>632</v>
      </c>
      <c r="H72" s="201">
        <v>599.5</v>
      </c>
      <c r="I72" s="202">
        <v>599.5</v>
      </c>
      <c r="J72" s="203">
        <v>94.9</v>
      </c>
      <c r="K72" s="203">
        <v>94.9</v>
      </c>
    </row>
    <row r="73" spans="1:11" ht="63.75" x14ac:dyDescent="0.25">
      <c r="A73" s="179" t="s">
        <v>24</v>
      </c>
      <c r="B73" s="19" t="s">
        <v>13</v>
      </c>
      <c r="C73" s="19" t="s">
        <v>45</v>
      </c>
      <c r="D73" s="19" t="s">
        <v>91</v>
      </c>
      <c r="E73" s="19" t="s">
        <v>25</v>
      </c>
      <c r="F73" s="201">
        <v>569.9</v>
      </c>
      <c r="G73" s="201">
        <f>G74</f>
        <v>569.9</v>
      </c>
      <c r="H73" s="201">
        <v>564.79999999999995</v>
      </c>
      <c r="I73" s="202">
        <v>564.79999999999995</v>
      </c>
      <c r="J73" s="203">
        <v>99.1</v>
      </c>
      <c r="K73" s="203">
        <v>99.1</v>
      </c>
    </row>
    <row r="74" spans="1:11" ht="25.5" x14ac:dyDescent="0.25">
      <c r="A74" s="179" t="s">
        <v>26</v>
      </c>
      <c r="B74" s="19" t="s">
        <v>13</v>
      </c>
      <c r="C74" s="19" t="s">
        <v>45</v>
      </c>
      <c r="D74" s="19" t="s">
        <v>91</v>
      </c>
      <c r="E74" s="19" t="s">
        <v>27</v>
      </c>
      <c r="F74" s="201">
        <v>569.9</v>
      </c>
      <c r="G74" s="201">
        <v>569.9</v>
      </c>
      <c r="H74" s="201">
        <v>564.79999999999995</v>
      </c>
      <c r="I74" s="202">
        <v>564.79999999999995</v>
      </c>
      <c r="J74" s="203">
        <v>99.1</v>
      </c>
      <c r="K74" s="203">
        <v>99.1</v>
      </c>
    </row>
    <row r="75" spans="1:11" ht="25.5" x14ac:dyDescent="0.25">
      <c r="A75" s="179" t="s">
        <v>40</v>
      </c>
      <c r="B75" s="19" t="s">
        <v>13</v>
      </c>
      <c r="C75" s="19" t="s">
        <v>45</v>
      </c>
      <c r="D75" s="19" t="s">
        <v>91</v>
      </c>
      <c r="E75" s="19" t="s">
        <v>41</v>
      </c>
      <c r="F75" s="201">
        <v>62.1</v>
      </c>
      <c r="G75" s="201">
        <f>G76</f>
        <v>62.1</v>
      </c>
      <c r="H75" s="201">
        <v>34.700000000000003</v>
      </c>
      <c r="I75" s="202">
        <v>34.700000000000003</v>
      </c>
      <c r="J75" s="203">
        <v>55.9</v>
      </c>
      <c r="K75" s="203">
        <v>55.9</v>
      </c>
    </row>
    <row r="76" spans="1:11" ht="38.25" x14ac:dyDescent="0.25">
      <c r="A76" s="179" t="s">
        <v>42</v>
      </c>
      <c r="B76" s="19" t="s">
        <v>13</v>
      </c>
      <c r="C76" s="19" t="s">
        <v>45</v>
      </c>
      <c r="D76" s="19" t="s">
        <v>91</v>
      </c>
      <c r="E76" s="19" t="s">
        <v>43</v>
      </c>
      <c r="F76" s="201">
        <v>62.1</v>
      </c>
      <c r="G76" s="201">
        <v>62.1</v>
      </c>
      <c r="H76" s="201">
        <v>34.700000000000003</v>
      </c>
      <c r="I76" s="202">
        <v>34.700000000000003</v>
      </c>
      <c r="J76" s="203">
        <v>55.9</v>
      </c>
      <c r="K76" s="203">
        <v>55.9</v>
      </c>
    </row>
    <row r="77" spans="1:11" ht="25.5" x14ac:dyDescent="0.25">
      <c r="A77" s="179" t="s">
        <v>16</v>
      </c>
      <c r="B77" s="19" t="s">
        <v>13</v>
      </c>
      <c r="C77" s="19" t="s">
        <v>45</v>
      </c>
      <c r="D77" s="19" t="s">
        <v>17</v>
      </c>
      <c r="E77" s="19"/>
      <c r="F77" s="201">
        <v>404979.20000000001</v>
      </c>
      <c r="G77" s="201">
        <f>G78</f>
        <v>15290</v>
      </c>
      <c r="H77" s="201">
        <v>387711.9</v>
      </c>
      <c r="I77" s="202">
        <v>15290</v>
      </c>
      <c r="J77" s="203">
        <v>95.7</v>
      </c>
      <c r="K77" s="203">
        <v>100</v>
      </c>
    </row>
    <row r="78" spans="1:11" ht="25.5" x14ac:dyDescent="0.25">
      <c r="A78" s="179" t="s">
        <v>92</v>
      </c>
      <c r="B78" s="19" t="s">
        <v>13</v>
      </c>
      <c r="C78" s="19" t="s">
        <v>45</v>
      </c>
      <c r="D78" s="19" t="s">
        <v>93</v>
      </c>
      <c r="E78" s="19"/>
      <c r="F78" s="201">
        <v>15290</v>
      </c>
      <c r="G78" s="201">
        <f>G79</f>
        <v>15290</v>
      </c>
      <c r="H78" s="201">
        <v>15290</v>
      </c>
      <c r="I78" s="202">
        <v>15290</v>
      </c>
      <c r="J78" s="203">
        <v>100</v>
      </c>
      <c r="K78" s="203">
        <v>100</v>
      </c>
    </row>
    <row r="79" spans="1:11" ht="38.25" x14ac:dyDescent="0.25">
      <c r="A79" s="179" t="s">
        <v>94</v>
      </c>
      <c r="B79" s="19" t="s">
        <v>13</v>
      </c>
      <c r="C79" s="19" t="s">
        <v>45</v>
      </c>
      <c r="D79" s="19" t="s">
        <v>95</v>
      </c>
      <c r="E79" s="19"/>
      <c r="F79" s="201">
        <v>15290</v>
      </c>
      <c r="G79" s="201">
        <v>15290</v>
      </c>
      <c r="H79" s="201">
        <v>15290</v>
      </c>
      <c r="I79" s="202">
        <v>15290</v>
      </c>
      <c r="J79" s="203">
        <v>100</v>
      </c>
      <c r="K79" s="203">
        <v>100</v>
      </c>
    </row>
    <row r="80" spans="1:11" ht="38.25" x14ac:dyDescent="0.25">
      <c r="A80" s="179" t="s">
        <v>96</v>
      </c>
      <c r="B80" s="19" t="s">
        <v>13</v>
      </c>
      <c r="C80" s="19" t="s">
        <v>45</v>
      </c>
      <c r="D80" s="19" t="s">
        <v>97</v>
      </c>
      <c r="E80" s="19"/>
      <c r="F80" s="201">
        <v>15290</v>
      </c>
      <c r="G80" s="201">
        <f>G81+G83</f>
        <v>15290</v>
      </c>
      <c r="H80" s="201">
        <v>15290</v>
      </c>
      <c r="I80" s="202">
        <v>15290</v>
      </c>
      <c r="J80" s="203">
        <v>100</v>
      </c>
      <c r="K80" s="203">
        <v>100</v>
      </c>
    </row>
    <row r="81" spans="1:11" ht="63.75" x14ac:dyDescent="0.25">
      <c r="A81" s="179" t="s">
        <v>24</v>
      </c>
      <c r="B81" s="19" t="s">
        <v>13</v>
      </c>
      <c r="C81" s="19" t="s">
        <v>45</v>
      </c>
      <c r="D81" s="19" t="s">
        <v>97</v>
      </c>
      <c r="E81" s="19" t="s">
        <v>25</v>
      </c>
      <c r="F81" s="201">
        <v>13462.6</v>
      </c>
      <c r="G81" s="201">
        <f>G82</f>
        <v>13462.6</v>
      </c>
      <c r="H81" s="201">
        <v>13462.6</v>
      </c>
      <c r="I81" s="202">
        <v>13462.6</v>
      </c>
      <c r="J81" s="203">
        <v>100</v>
      </c>
      <c r="K81" s="203">
        <v>100</v>
      </c>
    </row>
    <row r="82" spans="1:11" ht="25.5" x14ac:dyDescent="0.25">
      <c r="A82" s="179" t="s">
        <v>26</v>
      </c>
      <c r="B82" s="19" t="s">
        <v>13</v>
      </c>
      <c r="C82" s="19" t="s">
        <v>45</v>
      </c>
      <c r="D82" s="19" t="s">
        <v>97</v>
      </c>
      <c r="E82" s="19" t="s">
        <v>27</v>
      </c>
      <c r="F82" s="201">
        <v>13462.6</v>
      </c>
      <c r="G82" s="201">
        <v>13462.6</v>
      </c>
      <c r="H82" s="201">
        <v>13462.6</v>
      </c>
      <c r="I82" s="202">
        <v>13462.6</v>
      </c>
      <c r="J82" s="203">
        <v>100</v>
      </c>
      <c r="K82" s="203">
        <v>100</v>
      </c>
    </row>
    <row r="83" spans="1:11" ht="25.5" x14ac:dyDescent="0.25">
      <c r="A83" s="179" t="s">
        <v>40</v>
      </c>
      <c r="B83" s="19" t="s">
        <v>13</v>
      </c>
      <c r="C83" s="19" t="s">
        <v>45</v>
      </c>
      <c r="D83" s="19" t="s">
        <v>97</v>
      </c>
      <c r="E83" s="19" t="s">
        <v>41</v>
      </c>
      <c r="F83" s="201">
        <v>1827.4</v>
      </c>
      <c r="G83" s="201">
        <f>G84</f>
        <v>1827.4</v>
      </c>
      <c r="H83" s="201">
        <v>1827.4</v>
      </c>
      <c r="I83" s="202">
        <v>1827.4</v>
      </c>
      <c r="J83" s="203">
        <v>100</v>
      </c>
      <c r="K83" s="203">
        <v>100</v>
      </c>
    </row>
    <row r="84" spans="1:11" ht="38.25" x14ac:dyDescent="0.25">
      <c r="A84" s="179" t="s">
        <v>42</v>
      </c>
      <c r="B84" s="19" t="s">
        <v>13</v>
      </c>
      <c r="C84" s="19" t="s">
        <v>45</v>
      </c>
      <c r="D84" s="19" t="s">
        <v>97</v>
      </c>
      <c r="E84" s="19" t="s">
        <v>43</v>
      </c>
      <c r="F84" s="201">
        <v>1827.4</v>
      </c>
      <c r="G84" s="201">
        <v>1827.4</v>
      </c>
      <c r="H84" s="201">
        <v>1827.4</v>
      </c>
      <c r="I84" s="202">
        <v>1827.4</v>
      </c>
      <c r="J84" s="203">
        <v>100</v>
      </c>
      <c r="K84" s="203">
        <v>100</v>
      </c>
    </row>
    <row r="85" spans="1:11" x14ac:dyDescent="0.25">
      <c r="A85" s="179" t="s">
        <v>18</v>
      </c>
      <c r="B85" s="19" t="s">
        <v>13</v>
      </c>
      <c r="C85" s="19" t="s">
        <v>45</v>
      </c>
      <c r="D85" s="19" t="s">
        <v>19</v>
      </c>
      <c r="E85" s="19"/>
      <c r="F85" s="201">
        <v>389689.2</v>
      </c>
      <c r="G85" s="201">
        <v>0</v>
      </c>
      <c r="H85" s="201">
        <v>372421.9</v>
      </c>
      <c r="I85" s="202">
        <v>0</v>
      </c>
      <c r="J85" s="203">
        <v>95.6</v>
      </c>
      <c r="K85" s="203"/>
    </row>
    <row r="86" spans="1:11" ht="38.25" x14ac:dyDescent="0.25">
      <c r="A86" s="179" t="s">
        <v>20</v>
      </c>
      <c r="B86" s="19" t="s">
        <v>13</v>
      </c>
      <c r="C86" s="19" t="s">
        <v>45</v>
      </c>
      <c r="D86" s="19" t="s">
        <v>21</v>
      </c>
      <c r="E86" s="19"/>
      <c r="F86" s="201">
        <v>389689.2</v>
      </c>
      <c r="G86" s="201">
        <v>0</v>
      </c>
      <c r="H86" s="201">
        <v>372421.9</v>
      </c>
      <c r="I86" s="202">
        <v>0</v>
      </c>
      <c r="J86" s="203">
        <v>95.6</v>
      </c>
      <c r="K86" s="203"/>
    </row>
    <row r="87" spans="1:11" x14ac:dyDescent="0.25">
      <c r="A87" s="179" t="s">
        <v>98</v>
      </c>
      <c r="B87" s="19" t="s">
        <v>13</v>
      </c>
      <c r="C87" s="19" t="s">
        <v>45</v>
      </c>
      <c r="D87" s="19" t="s">
        <v>99</v>
      </c>
      <c r="E87" s="19"/>
      <c r="F87" s="201">
        <v>389689.2</v>
      </c>
      <c r="G87" s="201">
        <v>0</v>
      </c>
      <c r="H87" s="201">
        <v>372421.9</v>
      </c>
      <c r="I87" s="202">
        <v>0</v>
      </c>
      <c r="J87" s="203">
        <v>95.6</v>
      </c>
      <c r="K87" s="203"/>
    </row>
    <row r="88" spans="1:11" ht="63.75" x14ac:dyDescent="0.25">
      <c r="A88" s="179" t="s">
        <v>24</v>
      </c>
      <c r="B88" s="19" t="s">
        <v>13</v>
      </c>
      <c r="C88" s="19" t="s">
        <v>45</v>
      </c>
      <c r="D88" s="19" t="s">
        <v>99</v>
      </c>
      <c r="E88" s="19" t="s">
        <v>25</v>
      </c>
      <c r="F88" s="201">
        <v>333799.2</v>
      </c>
      <c r="G88" s="201">
        <v>0</v>
      </c>
      <c r="H88" s="201">
        <v>324608.2</v>
      </c>
      <c r="I88" s="202">
        <v>0</v>
      </c>
      <c r="J88" s="203">
        <v>97.2</v>
      </c>
      <c r="K88" s="203"/>
    </row>
    <row r="89" spans="1:11" ht="25.5" x14ac:dyDescent="0.25">
      <c r="A89" s="179" t="s">
        <v>26</v>
      </c>
      <c r="B89" s="19" t="s">
        <v>13</v>
      </c>
      <c r="C89" s="19" t="s">
        <v>45</v>
      </c>
      <c r="D89" s="19" t="s">
        <v>99</v>
      </c>
      <c r="E89" s="19" t="s">
        <v>27</v>
      </c>
      <c r="F89" s="201">
        <v>333799.2</v>
      </c>
      <c r="G89" s="201">
        <v>0</v>
      </c>
      <c r="H89" s="201">
        <v>324608.2</v>
      </c>
      <c r="I89" s="202">
        <v>0</v>
      </c>
      <c r="J89" s="203">
        <v>97.2</v>
      </c>
      <c r="K89" s="203"/>
    </row>
    <row r="90" spans="1:11" ht="25.5" x14ac:dyDescent="0.25">
      <c r="A90" s="179" t="s">
        <v>40</v>
      </c>
      <c r="B90" s="19" t="s">
        <v>13</v>
      </c>
      <c r="C90" s="19" t="s">
        <v>45</v>
      </c>
      <c r="D90" s="19" t="s">
        <v>99</v>
      </c>
      <c r="E90" s="19" t="s">
        <v>41</v>
      </c>
      <c r="F90" s="201">
        <v>54029.2</v>
      </c>
      <c r="G90" s="201">
        <v>0</v>
      </c>
      <c r="H90" s="201">
        <v>47440.4</v>
      </c>
      <c r="I90" s="202">
        <v>0</v>
      </c>
      <c r="J90" s="203">
        <v>87.8</v>
      </c>
      <c r="K90" s="203"/>
    </row>
    <row r="91" spans="1:11" ht="38.25" x14ac:dyDescent="0.25">
      <c r="A91" s="179" t="s">
        <v>42</v>
      </c>
      <c r="B91" s="19" t="s">
        <v>13</v>
      </c>
      <c r="C91" s="19" t="s">
        <v>45</v>
      </c>
      <c r="D91" s="19" t="s">
        <v>99</v>
      </c>
      <c r="E91" s="19" t="s">
        <v>43</v>
      </c>
      <c r="F91" s="201">
        <v>54029.2</v>
      </c>
      <c r="G91" s="201">
        <v>0</v>
      </c>
      <c r="H91" s="201">
        <v>47440.4</v>
      </c>
      <c r="I91" s="202">
        <v>0</v>
      </c>
      <c r="J91" s="203">
        <v>87.8</v>
      </c>
      <c r="K91" s="203"/>
    </row>
    <row r="92" spans="1:11" x14ac:dyDescent="0.25">
      <c r="A92" s="179" t="s">
        <v>100</v>
      </c>
      <c r="B92" s="19" t="s">
        <v>13</v>
      </c>
      <c r="C92" s="19" t="s">
        <v>45</v>
      </c>
      <c r="D92" s="19" t="s">
        <v>99</v>
      </c>
      <c r="E92" s="19" t="s">
        <v>101</v>
      </c>
      <c r="F92" s="201">
        <v>1860.8</v>
      </c>
      <c r="G92" s="201">
        <v>0</v>
      </c>
      <c r="H92" s="201">
        <v>373.3</v>
      </c>
      <c r="I92" s="202">
        <v>0</v>
      </c>
      <c r="J92" s="203">
        <v>20.100000000000001</v>
      </c>
      <c r="K92" s="203"/>
    </row>
    <row r="93" spans="1:11" x14ac:dyDescent="0.25">
      <c r="A93" s="179" t="s">
        <v>102</v>
      </c>
      <c r="B93" s="19" t="s">
        <v>13</v>
      </c>
      <c r="C93" s="19" t="s">
        <v>45</v>
      </c>
      <c r="D93" s="19" t="s">
        <v>99</v>
      </c>
      <c r="E93" s="19" t="s">
        <v>103</v>
      </c>
      <c r="F93" s="201">
        <v>1860.8</v>
      </c>
      <c r="G93" s="201">
        <v>0</v>
      </c>
      <c r="H93" s="201">
        <v>373.3</v>
      </c>
      <c r="I93" s="202">
        <v>0</v>
      </c>
      <c r="J93" s="203">
        <v>20.100000000000001</v>
      </c>
      <c r="K93" s="203"/>
    </row>
    <row r="94" spans="1:11" ht="25.5" x14ac:dyDescent="0.25">
      <c r="A94" s="179" t="s">
        <v>104</v>
      </c>
      <c r="B94" s="19" t="s">
        <v>13</v>
      </c>
      <c r="C94" s="19" t="s">
        <v>45</v>
      </c>
      <c r="D94" s="19" t="s">
        <v>105</v>
      </c>
      <c r="E94" s="19"/>
      <c r="F94" s="201">
        <v>2845</v>
      </c>
      <c r="G94" s="201">
        <f>G95</f>
        <v>2845</v>
      </c>
      <c r="H94" s="201">
        <v>2636.7</v>
      </c>
      <c r="I94" s="202">
        <v>2636.7</v>
      </c>
      <c r="J94" s="203">
        <v>92.7</v>
      </c>
      <c r="K94" s="203">
        <v>92.7</v>
      </c>
    </row>
    <row r="95" spans="1:11" ht="25.5" x14ac:dyDescent="0.25">
      <c r="A95" s="179" t="s">
        <v>106</v>
      </c>
      <c r="B95" s="19" t="s">
        <v>13</v>
      </c>
      <c r="C95" s="19" t="s">
        <v>45</v>
      </c>
      <c r="D95" s="19" t="s">
        <v>107</v>
      </c>
      <c r="E95" s="19"/>
      <c r="F95" s="201">
        <v>2845</v>
      </c>
      <c r="G95" s="201">
        <f>G96</f>
        <v>2845</v>
      </c>
      <c r="H95" s="201">
        <v>2636.7</v>
      </c>
      <c r="I95" s="202">
        <v>2636.7</v>
      </c>
      <c r="J95" s="203">
        <v>92.7</v>
      </c>
      <c r="K95" s="203">
        <v>92.7</v>
      </c>
    </row>
    <row r="96" spans="1:11" ht="63.75" x14ac:dyDescent="0.25">
      <c r="A96" s="179" t="s">
        <v>108</v>
      </c>
      <c r="B96" s="19" t="s">
        <v>13</v>
      </c>
      <c r="C96" s="19" t="s">
        <v>45</v>
      </c>
      <c r="D96" s="19" t="s">
        <v>109</v>
      </c>
      <c r="E96" s="19"/>
      <c r="F96" s="201">
        <v>2845</v>
      </c>
      <c r="G96" s="201">
        <f>G97</f>
        <v>2845</v>
      </c>
      <c r="H96" s="201">
        <v>2636.7</v>
      </c>
      <c r="I96" s="202">
        <v>2636.7</v>
      </c>
      <c r="J96" s="203">
        <v>92.7</v>
      </c>
      <c r="K96" s="203">
        <v>92.7</v>
      </c>
    </row>
    <row r="97" spans="1:11" ht="178.5" x14ac:dyDescent="0.25">
      <c r="A97" s="179" t="s">
        <v>110</v>
      </c>
      <c r="B97" s="19" t="s">
        <v>13</v>
      </c>
      <c r="C97" s="19" t="s">
        <v>45</v>
      </c>
      <c r="D97" s="19" t="s">
        <v>111</v>
      </c>
      <c r="E97" s="19"/>
      <c r="F97" s="201">
        <v>2845</v>
      </c>
      <c r="G97" s="201">
        <f>G98</f>
        <v>2845</v>
      </c>
      <c r="H97" s="201">
        <v>2636.7</v>
      </c>
      <c r="I97" s="202">
        <v>2636.7</v>
      </c>
      <c r="J97" s="203">
        <v>92.7</v>
      </c>
      <c r="K97" s="203">
        <v>92.7</v>
      </c>
    </row>
    <row r="98" spans="1:11" ht="63.75" x14ac:dyDescent="0.25">
      <c r="A98" s="179" t="s">
        <v>24</v>
      </c>
      <c r="B98" s="19" t="s">
        <v>13</v>
      </c>
      <c r="C98" s="19" t="s">
        <v>45</v>
      </c>
      <c r="D98" s="19" t="s">
        <v>111</v>
      </c>
      <c r="E98" s="19" t="s">
        <v>25</v>
      </c>
      <c r="F98" s="201">
        <v>2845</v>
      </c>
      <c r="G98" s="201">
        <f>G99</f>
        <v>2845</v>
      </c>
      <c r="H98" s="201">
        <v>2636.7</v>
      </c>
      <c r="I98" s="202">
        <v>2636.7</v>
      </c>
      <c r="J98" s="203">
        <v>92.7</v>
      </c>
      <c r="K98" s="203">
        <v>92.7</v>
      </c>
    </row>
    <row r="99" spans="1:11" ht="25.5" x14ac:dyDescent="0.25">
      <c r="A99" s="179" t="s">
        <v>26</v>
      </c>
      <c r="B99" s="19" t="s">
        <v>13</v>
      </c>
      <c r="C99" s="19" t="s">
        <v>45</v>
      </c>
      <c r="D99" s="19" t="s">
        <v>111</v>
      </c>
      <c r="E99" s="19" t="s">
        <v>27</v>
      </c>
      <c r="F99" s="201">
        <v>2845</v>
      </c>
      <c r="G99" s="201">
        <v>2845</v>
      </c>
      <c r="H99" s="201">
        <v>2636.7</v>
      </c>
      <c r="I99" s="202">
        <v>2636.7</v>
      </c>
      <c r="J99" s="203">
        <v>92.7</v>
      </c>
      <c r="K99" s="203">
        <v>92.7</v>
      </c>
    </row>
    <row r="100" spans="1:11" x14ac:dyDescent="0.25">
      <c r="A100" s="179" t="s">
        <v>28</v>
      </c>
      <c r="B100" s="19" t="s">
        <v>13</v>
      </c>
      <c r="C100" s="19" t="s">
        <v>45</v>
      </c>
      <c r="D100" s="19" t="s">
        <v>29</v>
      </c>
      <c r="E100" s="19"/>
      <c r="F100" s="201">
        <v>4528.2</v>
      </c>
      <c r="G100" s="201">
        <v>0</v>
      </c>
      <c r="H100" s="201">
        <v>4528.2</v>
      </c>
      <c r="I100" s="202">
        <v>0</v>
      </c>
      <c r="J100" s="203">
        <v>100</v>
      </c>
      <c r="K100" s="203"/>
    </row>
    <row r="101" spans="1:11" ht="38.25" x14ac:dyDescent="0.25">
      <c r="A101" s="179" t="s">
        <v>112</v>
      </c>
      <c r="B101" s="19" t="s">
        <v>13</v>
      </c>
      <c r="C101" s="19" t="s">
        <v>45</v>
      </c>
      <c r="D101" s="19" t="s">
        <v>113</v>
      </c>
      <c r="E101" s="19"/>
      <c r="F101" s="201">
        <v>1048.8</v>
      </c>
      <c r="G101" s="201">
        <v>0</v>
      </c>
      <c r="H101" s="201">
        <v>1048.8</v>
      </c>
      <c r="I101" s="202">
        <v>0</v>
      </c>
      <c r="J101" s="203">
        <v>100</v>
      </c>
      <c r="K101" s="203"/>
    </row>
    <row r="102" spans="1:11" ht="25.5" x14ac:dyDescent="0.25">
      <c r="A102" s="179" t="s">
        <v>114</v>
      </c>
      <c r="B102" s="19" t="s">
        <v>13</v>
      </c>
      <c r="C102" s="19" t="s">
        <v>45</v>
      </c>
      <c r="D102" s="19" t="s">
        <v>113</v>
      </c>
      <c r="E102" s="19" t="s">
        <v>115</v>
      </c>
      <c r="F102" s="201">
        <v>1048.8</v>
      </c>
      <c r="G102" s="201">
        <v>0</v>
      </c>
      <c r="H102" s="201">
        <v>1048.8</v>
      </c>
      <c r="I102" s="202">
        <v>0</v>
      </c>
      <c r="J102" s="203">
        <v>100</v>
      </c>
      <c r="K102" s="203"/>
    </row>
    <row r="103" spans="1:11" ht="25.5" x14ac:dyDescent="0.25">
      <c r="A103" s="179" t="s">
        <v>116</v>
      </c>
      <c r="B103" s="19" t="s">
        <v>13</v>
      </c>
      <c r="C103" s="19" t="s">
        <v>45</v>
      </c>
      <c r="D103" s="19" t="s">
        <v>113</v>
      </c>
      <c r="E103" s="19" t="s">
        <v>117</v>
      </c>
      <c r="F103" s="201">
        <v>1048.8</v>
      </c>
      <c r="G103" s="201">
        <v>0</v>
      </c>
      <c r="H103" s="201">
        <v>1048.8</v>
      </c>
      <c r="I103" s="202">
        <v>0</v>
      </c>
      <c r="J103" s="203">
        <v>100</v>
      </c>
      <c r="K103" s="203"/>
    </row>
    <row r="104" spans="1:11" ht="76.5" x14ac:dyDescent="0.25">
      <c r="A104" s="179" t="s">
        <v>30</v>
      </c>
      <c r="B104" s="19" t="s">
        <v>13</v>
      </c>
      <c r="C104" s="19" t="s">
        <v>45</v>
      </c>
      <c r="D104" s="19" t="s">
        <v>31</v>
      </c>
      <c r="E104" s="19"/>
      <c r="F104" s="201">
        <v>3479.4</v>
      </c>
      <c r="G104" s="201">
        <v>0</v>
      </c>
      <c r="H104" s="201">
        <v>3479.4</v>
      </c>
      <c r="I104" s="202">
        <v>0</v>
      </c>
      <c r="J104" s="203">
        <v>100</v>
      </c>
      <c r="K104" s="203"/>
    </row>
    <row r="105" spans="1:11" ht="63.75" x14ac:dyDescent="0.25">
      <c r="A105" s="179" t="s">
        <v>24</v>
      </c>
      <c r="B105" s="19" t="s">
        <v>13</v>
      </c>
      <c r="C105" s="19" t="s">
        <v>45</v>
      </c>
      <c r="D105" s="19" t="s">
        <v>31</v>
      </c>
      <c r="E105" s="19" t="s">
        <v>25</v>
      </c>
      <c r="F105" s="201">
        <v>3479.4</v>
      </c>
      <c r="G105" s="201">
        <v>0</v>
      </c>
      <c r="H105" s="201">
        <v>3479.4</v>
      </c>
      <c r="I105" s="202">
        <v>0</v>
      </c>
      <c r="J105" s="203">
        <v>100</v>
      </c>
      <c r="K105" s="203"/>
    </row>
    <row r="106" spans="1:11" ht="25.5" x14ac:dyDescent="0.25">
      <c r="A106" s="179" t="s">
        <v>26</v>
      </c>
      <c r="B106" s="19" t="s">
        <v>13</v>
      </c>
      <c r="C106" s="19" t="s">
        <v>45</v>
      </c>
      <c r="D106" s="19" t="s">
        <v>31</v>
      </c>
      <c r="E106" s="19" t="s">
        <v>27</v>
      </c>
      <c r="F106" s="201">
        <v>3479.4</v>
      </c>
      <c r="G106" s="201">
        <v>0</v>
      </c>
      <c r="H106" s="201">
        <v>3479.4</v>
      </c>
      <c r="I106" s="202">
        <v>0</v>
      </c>
      <c r="J106" s="203">
        <v>100</v>
      </c>
      <c r="K106" s="203"/>
    </row>
    <row r="107" spans="1:11" ht="51" x14ac:dyDescent="0.25">
      <c r="A107" s="178" t="s">
        <v>118</v>
      </c>
      <c r="B107" s="20" t="s">
        <v>13</v>
      </c>
      <c r="C107" s="20" t="s">
        <v>119</v>
      </c>
      <c r="D107" s="20"/>
      <c r="E107" s="20"/>
      <c r="F107" s="198">
        <v>53402.400000000001</v>
      </c>
      <c r="G107" s="198">
        <v>0</v>
      </c>
      <c r="H107" s="198">
        <v>52932.5</v>
      </c>
      <c r="I107" s="199">
        <v>0</v>
      </c>
      <c r="J107" s="200">
        <v>99.1</v>
      </c>
      <c r="K107" s="203"/>
    </row>
    <row r="108" spans="1:11" ht="25.5" x14ac:dyDescent="0.25">
      <c r="A108" s="179" t="s">
        <v>16</v>
      </c>
      <c r="B108" s="19" t="s">
        <v>13</v>
      </c>
      <c r="C108" s="19" t="s">
        <v>119</v>
      </c>
      <c r="D108" s="19" t="s">
        <v>17</v>
      </c>
      <c r="E108" s="19"/>
      <c r="F108" s="201">
        <v>33780.800000000003</v>
      </c>
      <c r="G108" s="201">
        <v>0</v>
      </c>
      <c r="H108" s="201">
        <v>33395.9</v>
      </c>
      <c r="I108" s="202">
        <v>0</v>
      </c>
      <c r="J108" s="203">
        <v>98.9</v>
      </c>
      <c r="K108" s="203"/>
    </row>
    <row r="109" spans="1:11" x14ac:dyDescent="0.25">
      <c r="A109" s="179" t="s">
        <v>18</v>
      </c>
      <c r="B109" s="19" t="s">
        <v>13</v>
      </c>
      <c r="C109" s="19" t="s">
        <v>119</v>
      </c>
      <c r="D109" s="19" t="s">
        <v>19</v>
      </c>
      <c r="E109" s="19"/>
      <c r="F109" s="201">
        <v>33780.800000000003</v>
      </c>
      <c r="G109" s="201">
        <v>0</v>
      </c>
      <c r="H109" s="201">
        <v>33395.9</v>
      </c>
      <c r="I109" s="202">
        <v>0</v>
      </c>
      <c r="J109" s="203">
        <v>98.9</v>
      </c>
      <c r="K109" s="203"/>
    </row>
    <row r="110" spans="1:11" ht="38.25" x14ac:dyDescent="0.25">
      <c r="A110" s="179" t="s">
        <v>20</v>
      </c>
      <c r="B110" s="19" t="s">
        <v>13</v>
      </c>
      <c r="C110" s="19" t="s">
        <v>119</v>
      </c>
      <c r="D110" s="19" t="s">
        <v>21</v>
      </c>
      <c r="E110" s="19"/>
      <c r="F110" s="201">
        <v>33780.800000000003</v>
      </c>
      <c r="G110" s="201">
        <v>0</v>
      </c>
      <c r="H110" s="201">
        <v>33395.9</v>
      </c>
      <c r="I110" s="202">
        <v>0</v>
      </c>
      <c r="J110" s="203">
        <v>98.9</v>
      </c>
      <c r="K110" s="203"/>
    </row>
    <row r="111" spans="1:11" x14ac:dyDescent="0.25">
      <c r="A111" s="179" t="s">
        <v>120</v>
      </c>
      <c r="B111" s="19" t="s">
        <v>13</v>
      </c>
      <c r="C111" s="19" t="s">
        <v>119</v>
      </c>
      <c r="D111" s="19" t="s">
        <v>121</v>
      </c>
      <c r="E111" s="19"/>
      <c r="F111" s="201">
        <v>33780.800000000003</v>
      </c>
      <c r="G111" s="201">
        <v>0</v>
      </c>
      <c r="H111" s="201">
        <v>33395.9</v>
      </c>
      <c r="I111" s="202">
        <v>0</v>
      </c>
      <c r="J111" s="203">
        <v>98.9</v>
      </c>
      <c r="K111" s="203"/>
    </row>
    <row r="112" spans="1:11" ht="63.75" x14ac:dyDescent="0.25">
      <c r="A112" s="179" t="s">
        <v>24</v>
      </c>
      <c r="B112" s="19" t="s">
        <v>13</v>
      </c>
      <c r="C112" s="19" t="s">
        <v>119</v>
      </c>
      <c r="D112" s="19" t="s">
        <v>121</v>
      </c>
      <c r="E112" s="19" t="s">
        <v>25</v>
      </c>
      <c r="F112" s="201">
        <v>28350.5</v>
      </c>
      <c r="G112" s="201">
        <v>0</v>
      </c>
      <c r="H112" s="201">
        <v>28209.3</v>
      </c>
      <c r="I112" s="202">
        <v>0</v>
      </c>
      <c r="J112" s="203">
        <v>99.5</v>
      </c>
      <c r="K112" s="203"/>
    </row>
    <row r="113" spans="1:11" ht="25.5" x14ac:dyDescent="0.25">
      <c r="A113" s="179" t="s">
        <v>26</v>
      </c>
      <c r="B113" s="19" t="s">
        <v>13</v>
      </c>
      <c r="C113" s="19" t="s">
        <v>119</v>
      </c>
      <c r="D113" s="19" t="s">
        <v>121</v>
      </c>
      <c r="E113" s="19" t="s">
        <v>27</v>
      </c>
      <c r="F113" s="201">
        <v>28350.5</v>
      </c>
      <c r="G113" s="201">
        <v>0</v>
      </c>
      <c r="H113" s="201">
        <v>28209.3</v>
      </c>
      <c r="I113" s="202">
        <v>0</v>
      </c>
      <c r="J113" s="203">
        <v>99.5</v>
      </c>
      <c r="K113" s="203"/>
    </row>
    <row r="114" spans="1:11" ht="25.5" x14ac:dyDescent="0.25">
      <c r="A114" s="179" t="s">
        <v>40</v>
      </c>
      <c r="B114" s="19" t="s">
        <v>13</v>
      </c>
      <c r="C114" s="19" t="s">
        <v>119</v>
      </c>
      <c r="D114" s="19" t="s">
        <v>121</v>
      </c>
      <c r="E114" s="19" t="s">
        <v>41</v>
      </c>
      <c r="F114" s="201">
        <v>5404.5</v>
      </c>
      <c r="G114" s="201">
        <v>0</v>
      </c>
      <c r="H114" s="201">
        <v>5160.8</v>
      </c>
      <c r="I114" s="202">
        <v>0</v>
      </c>
      <c r="J114" s="203">
        <v>99.5</v>
      </c>
      <c r="K114" s="203"/>
    </row>
    <row r="115" spans="1:11" ht="38.25" x14ac:dyDescent="0.25">
      <c r="A115" s="179" t="s">
        <v>42</v>
      </c>
      <c r="B115" s="19" t="s">
        <v>13</v>
      </c>
      <c r="C115" s="19" t="s">
        <v>119</v>
      </c>
      <c r="D115" s="19" t="s">
        <v>121</v>
      </c>
      <c r="E115" s="19" t="s">
        <v>43</v>
      </c>
      <c r="F115" s="201">
        <v>5404.5</v>
      </c>
      <c r="G115" s="201">
        <v>0</v>
      </c>
      <c r="H115" s="201">
        <v>5160.8</v>
      </c>
      <c r="I115" s="202">
        <v>0</v>
      </c>
      <c r="J115" s="203">
        <v>99.5</v>
      </c>
      <c r="K115" s="203"/>
    </row>
    <row r="116" spans="1:11" x14ac:dyDescent="0.25">
      <c r="A116" s="179" t="s">
        <v>100</v>
      </c>
      <c r="B116" s="19" t="s">
        <v>13</v>
      </c>
      <c r="C116" s="19" t="s">
        <v>119</v>
      </c>
      <c r="D116" s="19" t="s">
        <v>121</v>
      </c>
      <c r="E116" s="19" t="s">
        <v>101</v>
      </c>
      <c r="F116" s="201">
        <v>25.8</v>
      </c>
      <c r="G116" s="201">
        <v>0</v>
      </c>
      <c r="H116" s="201">
        <v>25.8</v>
      </c>
      <c r="I116" s="202">
        <v>0</v>
      </c>
      <c r="J116" s="203">
        <v>100</v>
      </c>
      <c r="K116" s="203"/>
    </row>
    <row r="117" spans="1:11" x14ac:dyDescent="0.25">
      <c r="A117" s="179" t="s">
        <v>102</v>
      </c>
      <c r="B117" s="19" t="s">
        <v>13</v>
      </c>
      <c r="C117" s="19" t="s">
        <v>119</v>
      </c>
      <c r="D117" s="19" t="s">
        <v>121</v>
      </c>
      <c r="E117" s="19" t="s">
        <v>103</v>
      </c>
      <c r="F117" s="201">
        <v>25.8</v>
      </c>
      <c r="G117" s="201">
        <v>0</v>
      </c>
      <c r="H117" s="201">
        <v>25.8</v>
      </c>
      <c r="I117" s="202">
        <v>0</v>
      </c>
      <c r="J117" s="203">
        <v>100</v>
      </c>
      <c r="K117" s="203"/>
    </row>
    <row r="118" spans="1:11" ht="38.25" x14ac:dyDescent="0.25">
      <c r="A118" s="179" t="s">
        <v>34</v>
      </c>
      <c r="B118" s="19" t="s">
        <v>13</v>
      </c>
      <c r="C118" s="19" t="s">
        <v>119</v>
      </c>
      <c r="D118" s="19" t="s">
        <v>35</v>
      </c>
      <c r="E118" s="19"/>
      <c r="F118" s="201">
        <v>19621.599999999999</v>
      </c>
      <c r="G118" s="201">
        <v>0</v>
      </c>
      <c r="H118" s="201">
        <v>19536.7</v>
      </c>
      <c r="I118" s="202">
        <v>0</v>
      </c>
      <c r="J118" s="203">
        <v>99.6</v>
      </c>
      <c r="K118" s="203"/>
    </row>
    <row r="119" spans="1:11" ht="25.5" x14ac:dyDescent="0.25">
      <c r="A119" s="179" t="s">
        <v>122</v>
      </c>
      <c r="B119" s="19" t="s">
        <v>13</v>
      </c>
      <c r="C119" s="19" t="s">
        <v>119</v>
      </c>
      <c r="D119" s="19" t="s">
        <v>123</v>
      </c>
      <c r="E119" s="19"/>
      <c r="F119" s="201">
        <v>17448.400000000001</v>
      </c>
      <c r="G119" s="201">
        <v>0</v>
      </c>
      <c r="H119" s="201">
        <v>17363.5</v>
      </c>
      <c r="I119" s="202">
        <v>0</v>
      </c>
      <c r="J119" s="203">
        <v>99.5</v>
      </c>
      <c r="K119" s="203"/>
    </row>
    <row r="120" spans="1:11" ht="63.75" x14ac:dyDescent="0.25">
      <c r="A120" s="179" t="s">
        <v>24</v>
      </c>
      <c r="B120" s="19" t="s">
        <v>13</v>
      </c>
      <c r="C120" s="19" t="s">
        <v>119</v>
      </c>
      <c r="D120" s="19" t="s">
        <v>123</v>
      </c>
      <c r="E120" s="19" t="s">
        <v>25</v>
      </c>
      <c r="F120" s="201">
        <v>15130.4</v>
      </c>
      <c r="G120" s="201">
        <v>0</v>
      </c>
      <c r="H120" s="201">
        <v>15106</v>
      </c>
      <c r="I120" s="202">
        <v>0</v>
      </c>
      <c r="J120" s="203">
        <v>99.8</v>
      </c>
      <c r="K120" s="203"/>
    </row>
    <row r="121" spans="1:11" ht="25.5" x14ac:dyDescent="0.25">
      <c r="A121" s="179" t="s">
        <v>26</v>
      </c>
      <c r="B121" s="19" t="s">
        <v>13</v>
      </c>
      <c r="C121" s="19" t="s">
        <v>119</v>
      </c>
      <c r="D121" s="19" t="s">
        <v>123</v>
      </c>
      <c r="E121" s="19" t="s">
        <v>27</v>
      </c>
      <c r="F121" s="201">
        <v>15130.4</v>
      </c>
      <c r="G121" s="201">
        <v>0</v>
      </c>
      <c r="H121" s="201">
        <v>15106</v>
      </c>
      <c r="I121" s="202">
        <v>0</v>
      </c>
      <c r="J121" s="203">
        <v>99.8</v>
      </c>
      <c r="K121" s="203"/>
    </row>
    <row r="122" spans="1:11" ht="25.5" x14ac:dyDescent="0.25">
      <c r="A122" s="179" t="s">
        <v>40</v>
      </c>
      <c r="B122" s="19" t="s">
        <v>13</v>
      </c>
      <c r="C122" s="19" t="s">
        <v>119</v>
      </c>
      <c r="D122" s="19" t="s">
        <v>123</v>
      </c>
      <c r="E122" s="19" t="s">
        <v>41</v>
      </c>
      <c r="F122" s="201">
        <v>2280</v>
      </c>
      <c r="G122" s="201">
        <v>0</v>
      </c>
      <c r="H122" s="201">
        <v>2219.5</v>
      </c>
      <c r="I122" s="202">
        <v>0</v>
      </c>
      <c r="J122" s="203">
        <v>97.3</v>
      </c>
      <c r="K122" s="203"/>
    </row>
    <row r="123" spans="1:11" ht="38.25" x14ac:dyDescent="0.25">
      <c r="A123" s="179" t="s">
        <v>42</v>
      </c>
      <c r="B123" s="19" t="s">
        <v>13</v>
      </c>
      <c r="C123" s="19" t="s">
        <v>119</v>
      </c>
      <c r="D123" s="19" t="s">
        <v>123</v>
      </c>
      <c r="E123" s="19" t="s">
        <v>43</v>
      </c>
      <c r="F123" s="201">
        <v>2280</v>
      </c>
      <c r="G123" s="201">
        <v>0</v>
      </c>
      <c r="H123" s="201">
        <v>2219.5</v>
      </c>
      <c r="I123" s="202">
        <v>0</v>
      </c>
      <c r="J123" s="203">
        <v>97.3</v>
      </c>
      <c r="K123" s="203"/>
    </row>
    <row r="124" spans="1:11" x14ac:dyDescent="0.25">
      <c r="A124" s="179" t="s">
        <v>100</v>
      </c>
      <c r="B124" s="19" t="s">
        <v>13</v>
      </c>
      <c r="C124" s="19" t="s">
        <v>119</v>
      </c>
      <c r="D124" s="19" t="s">
        <v>123</v>
      </c>
      <c r="E124" s="19" t="s">
        <v>101</v>
      </c>
      <c r="F124" s="201">
        <v>38</v>
      </c>
      <c r="G124" s="201">
        <v>0</v>
      </c>
      <c r="H124" s="201">
        <v>38</v>
      </c>
      <c r="I124" s="202">
        <v>0</v>
      </c>
      <c r="J124" s="203">
        <v>100</v>
      </c>
      <c r="K124" s="203"/>
    </row>
    <row r="125" spans="1:11" x14ac:dyDescent="0.25">
      <c r="A125" s="179" t="s">
        <v>102</v>
      </c>
      <c r="B125" s="19" t="s">
        <v>13</v>
      </c>
      <c r="C125" s="19" t="s">
        <v>119</v>
      </c>
      <c r="D125" s="19" t="s">
        <v>123</v>
      </c>
      <c r="E125" s="19" t="s">
        <v>103</v>
      </c>
      <c r="F125" s="201">
        <v>38</v>
      </c>
      <c r="G125" s="201">
        <v>0</v>
      </c>
      <c r="H125" s="201">
        <v>38</v>
      </c>
      <c r="I125" s="202">
        <v>0</v>
      </c>
      <c r="J125" s="203">
        <v>100</v>
      </c>
      <c r="K125" s="203"/>
    </row>
    <row r="126" spans="1:11" ht="38.25" x14ac:dyDescent="0.25">
      <c r="A126" s="179" t="s">
        <v>124</v>
      </c>
      <c r="B126" s="19" t="s">
        <v>13</v>
      </c>
      <c r="C126" s="19" t="s">
        <v>119</v>
      </c>
      <c r="D126" s="19" t="s">
        <v>125</v>
      </c>
      <c r="E126" s="19"/>
      <c r="F126" s="201">
        <v>2173.1999999999998</v>
      </c>
      <c r="G126" s="201">
        <v>0</v>
      </c>
      <c r="H126" s="201">
        <v>2173.1999999999998</v>
      </c>
      <c r="I126" s="202">
        <v>0</v>
      </c>
      <c r="J126" s="203">
        <v>100</v>
      </c>
      <c r="K126" s="203"/>
    </row>
    <row r="127" spans="1:11" ht="63.75" x14ac:dyDescent="0.25">
      <c r="A127" s="179" t="s">
        <v>24</v>
      </c>
      <c r="B127" s="19" t="s">
        <v>13</v>
      </c>
      <c r="C127" s="19" t="s">
        <v>119</v>
      </c>
      <c r="D127" s="19" t="s">
        <v>125</v>
      </c>
      <c r="E127" s="19" t="s">
        <v>25</v>
      </c>
      <c r="F127" s="201">
        <v>2173.1999999999998</v>
      </c>
      <c r="G127" s="201">
        <v>0</v>
      </c>
      <c r="H127" s="201">
        <v>2173.1999999999998</v>
      </c>
      <c r="I127" s="202">
        <v>0</v>
      </c>
      <c r="J127" s="203">
        <v>100</v>
      </c>
      <c r="K127" s="203"/>
    </row>
    <row r="128" spans="1:11" ht="25.5" x14ac:dyDescent="0.25">
      <c r="A128" s="179" t="s">
        <v>26</v>
      </c>
      <c r="B128" s="19" t="s">
        <v>13</v>
      </c>
      <c r="C128" s="19" t="s">
        <v>119</v>
      </c>
      <c r="D128" s="19" t="s">
        <v>125</v>
      </c>
      <c r="E128" s="19" t="s">
        <v>27</v>
      </c>
      <c r="F128" s="201">
        <v>2173.1999999999998</v>
      </c>
      <c r="G128" s="201">
        <v>0</v>
      </c>
      <c r="H128" s="201">
        <v>2173.1999999999998</v>
      </c>
      <c r="I128" s="202">
        <v>0</v>
      </c>
      <c r="J128" s="203">
        <v>100</v>
      </c>
      <c r="K128" s="203"/>
    </row>
    <row r="129" spans="1:11" x14ac:dyDescent="0.25">
      <c r="A129" s="178" t="s">
        <v>126</v>
      </c>
      <c r="B129" s="20" t="s">
        <v>13</v>
      </c>
      <c r="C129" s="20" t="s">
        <v>127</v>
      </c>
      <c r="D129" s="20"/>
      <c r="E129" s="20"/>
      <c r="F129" s="198">
        <v>20982.3</v>
      </c>
      <c r="G129" s="198">
        <v>0</v>
      </c>
      <c r="H129" s="198">
        <v>0</v>
      </c>
      <c r="I129" s="199">
        <v>0</v>
      </c>
      <c r="J129" s="200">
        <v>0</v>
      </c>
      <c r="K129" s="200"/>
    </row>
    <row r="130" spans="1:11" x14ac:dyDescent="0.25">
      <c r="A130" s="179" t="s">
        <v>28</v>
      </c>
      <c r="B130" s="19" t="s">
        <v>13</v>
      </c>
      <c r="C130" s="19" t="s">
        <v>127</v>
      </c>
      <c r="D130" s="19" t="s">
        <v>29</v>
      </c>
      <c r="E130" s="19"/>
      <c r="F130" s="201">
        <v>20982.3</v>
      </c>
      <c r="G130" s="201">
        <v>0</v>
      </c>
      <c r="H130" s="201">
        <v>0</v>
      </c>
      <c r="I130" s="202">
        <v>0</v>
      </c>
      <c r="J130" s="203">
        <v>0</v>
      </c>
      <c r="K130" s="203"/>
    </row>
    <row r="131" spans="1:11" x14ac:dyDescent="0.25">
      <c r="A131" s="179" t="s">
        <v>128</v>
      </c>
      <c r="B131" s="19" t="s">
        <v>13</v>
      </c>
      <c r="C131" s="19" t="s">
        <v>127</v>
      </c>
      <c r="D131" s="19" t="s">
        <v>129</v>
      </c>
      <c r="E131" s="19"/>
      <c r="F131" s="201">
        <v>19982.3</v>
      </c>
      <c r="G131" s="201">
        <v>0</v>
      </c>
      <c r="H131" s="201">
        <v>0</v>
      </c>
      <c r="I131" s="202">
        <v>0</v>
      </c>
      <c r="J131" s="203">
        <v>0</v>
      </c>
      <c r="K131" s="203"/>
    </row>
    <row r="132" spans="1:11" x14ac:dyDescent="0.25">
      <c r="A132" s="179" t="s">
        <v>100</v>
      </c>
      <c r="B132" s="19" t="s">
        <v>13</v>
      </c>
      <c r="C132" s="19" t="s">
        <v>127</v>
      </c>
      <c r="D132" s="19" t="s">
        <v>129</v>
      </c>
      <c r="E132" s="19" t="s">
        <v>101</v>
      </c>
      <c r="F132" s="201">
        <v>19982.3</v>
      </c>
      <c r="G132" s="201">
        <v>0</v>
      </c>
      <c r="H132" s="201">
        <v>0</v>
      </c>
      <c r="I132" s="202">
        <v>0</v>
      </c>
      <c r="J132" s="203">
        <v>0</v>
      </c>
      <c r="K132" s="203"/>
    </row>
    <row r="133" spans="1:11" x14ac:dyDescent="0.25">
      <c r="A133" s="179" t="s">
        <v>130</v>
      </c>
      <c r="B133" s="19" t="s">
        <v>13</v>
      </c>
      <c r="C133" s="19" t="s">
        <v>127</v>
      </c>
      <c r="D133" s="19" t="s">
        <v>129</v>
      </c>
      <c r="E133" s="19" t="s">
        <v>131</v>
      </c>
      <c r="F133" s="201">
        <v>19982.3</v>
      </c>
      <c r="G133" s="201">
        <v>0</v>
      </c>
      <c r="H133" s="201">
        <v>0</v>
      </c>
      <c r="I133" s="202">
        <v>0</v>
      </c>
      <c r="J133" s="203">
        <v>0</v>
      </c>
      <c r="K133" s="203"/>
    </row>
    <row r="134" spans="1:11" ht="38.25" x14ac:dyDescent="0.25">
      <c r="A134" s="179" t="s">
        <v>132</v>
      </c>
      <c r="B134" s="19" t="s">
        <v>13</v>
      </c>
      <c r="C134" s="19" t="s">
        <v>127</v>
      </c>
      <c r="D134" s="19" t="s">
        <v>133</v>
      </c>
      <c r="E134" s="19"/>
      <c r="F134" s="201">
        <v>1000</v>
      </c>
      <c r="G134" s="201">
        <v>0</v>
      </c>
      <c r="H134" s="201">
        <v>0</v>
      </c>
      <c r="I134" s="202">
        <v>0</v>
      </c>
      <c r="J134" s="203">
        <v>0</v>
      </c>
      <c r="K134" s="203"/>
    </row>
    <row r="135" spans="1:11" x14ac:dyDescent="0.25">
      <c r="A135" s="179" t="s">
        <v>100</v>
      </c>
      <c r="B135" s="19" t="s">
        <v>13</v>
      </c>
      <c r="C135" s="19" t="s">
        <v>127</v>
      </c>
      <c r="D135" s="19" t="s">
        <v>133</v>
      </c>
      <c r="E135" s="19" t="s">
        <v>101</v>
      </c>
      <c r="F135" s="201">
        <v>1000</v>
      </c>
      <c r="G135" s="201">
        <v>0</v>
      </c>
      <c r="H135" s="201">
        <v>0</v>
      </c>
      <c r="I135" s="202">
        <v>0</v>
      </c>
      <c r="J135" s="203">
        <v>0</v>
      </c>
      <c r="K135" s="203"/>
    </row>
    <row r="136" spans="1:11" x14ac:dyDescent="0.25">
      <c r="A136" s="179" t="s">
        <v>130</v>
      </c>
      <c r="B136" s="19" t="s">
        <v>13</v>
      </c>
      <c r="C136" s="19" t="s">
        <v>127</v>
      </c>
      <c r="D136" s="19" t="s">
        <v>133</v>
      </c>
      <c r="E136" s="19" t="s">
        <v>131</v>
      </c>
      <c r="F136" s="201">
        <v>1000</v>
      </c>
      <c r="G136" s="201">
        <v>0</v>
      </c>
      <c r="H136" s="201">
        <v>0</v>
      </c>
      <c r="I136" s="202">
        <v>0</v>
      </c>
      <c r="J136" s="203">
        <v>0</v>
      </c>
      <c r="K136" s="203"/>
    </row>
    <row r="137" spans="1:11" x14ac:dyDescent="0.25">
      <c r="A137" s="178" t="s">
        <v>134</v>
      </c>
      <c r="B137" s="20" t="s">
        <v>13</v>
      </c>
      <c r="C137" s="20" t="s">
        <v>135</v>
      </c>
      <c r="D137" s="20"/>
      <c r="E137" s="20"/>
      <c r="F137" s="198">
        <v>860925.9</v>
      </c>
      <c r="G137" s="198">
        <f>G138+G183</f>
        <v>4606</v>
      </c>
      <c r="H137" s="198">
        <v>850109.8</v>
      </c>
      <c r="I137" s="198">
        <f>I138+I183</f>
        <v>3718.2</v>
      </c>
      <c r="J137" s="200">
        <v>98.7</v>
      </c>
      <c r="K137" s="200">
        <v>80.7</v>
      </c>
    </row>
    <row r="138" spans="1:11" x14ac:dyDescent="0.25">
      <c r="A138" s="179" t="s">
        <v>54</v>
      </c>
      <c r="B138" s="19" t="s">
        <v>13</v>
      </c>
      <c r="C138" s="19" t="s">
        <v>135</v>
      </c>
      <c r="D138" s="19" t="s">
        <v>55</v>
      </c>
      <c r="E138" s="19"/>
      <c r="F138" s="201">
        <v>4601</v>
      </c>
      <c r="G138" s="201">
        <f>G139</f>
        <v>4601</v>
      </c>
      <c r="H138" s="201">
        <v>3718.2</v>
      </c>
      <c r="I138" s="202">
        <v>3718.2</v>
      </c>
      <c r="J138" s="203">
        <v>80.8</v>
      </c>
      <c r="K138" s="203">
        <v>80.8</v>
      </c>
    </row>
    <row r="139" spans="1:11" x14ac:dyDescent="0.25">
      <c r="A139" s="179" t="s">
        <v>136</v>
      </c>
      <c r="B139" s="19" t="s">
        <v>13</v>
      </c>
      <c r="C139" s="19" t="s">
        <v>135</v>
      </c>
      <c r="D139" s="19" t="s">
        <v>137</v>
      </c>
      <c r="E139" s="19"/>
      <c r="F139" s="201">
        <v>4601</v>
      </c>
      <c r="G139" s="201">
        <f>G140</f>
        <v>4601</v>
      </c>
      <c r="H139" s="201">
        <v>3718.2</v>
      </c>
      <c r="I139" s="202">
        <v>3718.2</v>
      </c>
      <c r="J139" s="203">
        <v>80.8</v>
      </c>
      <c r="K139" s="203">
        <v>80.8</v>
      </c>
    </row>
    <row r="140" spans="1:11" ht="51" x14ac:dyDescent="0.25">
      <c r="A140" s="179" t="s">
        <v>138</v>
      </c>
      <c r="B140" s="19" t="s">
        <v>13</v>
      </c>
      <c r="C140" s="19" t="s">
        <v>135</v>
      </c>
      <c r="D140" s="19" t="s">
        <v>139</v>
      </c>
      <c r="E140" s="19"/>
      <c r="F140" s="201">
        <v>4601</v>
      </c>
      <c r="G140" s="201">
        <f>G141</f>
        <v>4601</v>
      </c>
      <c r="H140" s="201">
        <v>3718.2</v>
      </c>
      <c r="I140" s="202">
        <v>3718.2</v>
      </c>
      <c r="J140" s="203">
        <v>80.8</v>
      </c>
      <c r="K140" s="203">
        <v>80.8</v>
      </c>
    </row>
    <row r="141" spans="1:11" ht="76.5" x14ac:dyDescent="0.25">
      <c r="A141" s="179" t="s">
        <v>140</v>
      </c>
      <c r="B141" s="19" t="s">
        <v>13</v>
      </c>
      <c r="C141" s="19" t="s">
        <v>135</v>
      </c>
      <c r="D141" s="19" t="s">
        <v>141</v>
      </c>
      <c r="E141" s="19"/>
      <c r="F141" s="201">
        <v>4601</v>
      </c>
      <c r="G141" s="201">
        <f>G142</f>
        <v>4601</v>
      </c>
      <c r="H141" s="201">
        <v>3718.2</v>
      </c>
      <c r="I141" s="202">
        <v>3718.2</v>
      </c>
      <c r="J141" s="203">
        <v>80.8</v>
      </c>
      <c r="K141" s="203">
        <v>80.8</v>
      </c>
    </row>
    <row r="142" spans="1:11" ht="63.75" x14ac:dyDescent="0.25">
      <c r="A142" s="179" t="s">
        <v>24</v>
      </c>
      <c r="B142" s="19" t="s">
        <v>13</v>
      </c>
      <c r="C142" s="19" t="s">
        <v>135</v>
      </c>
      <c r="D142" s="19" t="s">
        <v>141</v>
      </c>
      <c r="E142" s="19" t="s">
        <v>25</v>
      </c>
      <c r="F142" s="201">
        <v>4601</v>
      </c>
      <c r="G142" s="201">
        <f>G143</f>
        <v>4601</v>
      </c>
      <c r="H142" s="201">
        <v>3718.2</v>
      </c>
      <c r="I142" s="202">
        <v>3718.2</v>
      </c>
      <c r="J142" s="203">
        <v>80.8</v>
      </c>
      <c r="K142" s="203">
        <v>80.8</v>
      </c>
    </row>
    <row r="143" spans="1:11" ht="25.5" x14ac:dyDescent="0.25">
      <c r="A143" s="179" t="s">
        <v>142</v>
      </c>
      <c r="B143" s="19" t="s">
        <v>13</v>
      </c>
      <c r="C143" s="19" t="s">
        <v>135</v>
      </c>
      <c r="D143" s="19" t="s">
        <v>141</v>
      </c>
      <c r="E143" s="19" t="s">
        <v>143</v>
      </c>
      <c r="F143" s="201">
        <v>4601</v>
      </c>
      <c r="G143" s="201">
        <v>4601</v>
      </c>
      <c r="H143" s="201">
        <v>3718.2</v>
      </c>
      <c r="I143" s="202">
        <v>3718.2</v>
      </c>
      <c r="J143" s="203">
        <v>80.8</v>
      </c>
      <c r="K143" s="203">
        <v>80.8</v>
      </c>
    </row>
    <row r="144" spans="1:11" ht="25.5" x14ac:dyDescent="0.25">
      <c r="A144" s="179" t="s">
        <v>16</v>
      </c>
      <c r="B144" s="19" t="s">
        <v>13</v>
      </c>
      <c r="C144" s="19" t="s">
        <v>135</v>
      </c>
      <c r="D144" s="19" t="s">
        <v>17</v>
      </c>
      <c r="E144" s="19"/>
      <c r="F144" s="201">
        <v>544946.80000000005</v>
      </c>
      <c r="G144" s="201">
        <v>0</v>
      </c>
      <c r="H144" s="201">
        <v>536004.5</v>
      </c>
      <c r="I144" s="202">
        <v>0</v>
      </c>
      <c r="J144" s="203">
        <v>98.4</v>
      </c>
      <c r="K144" s="203"/>
    </row>
    <row r="145" spans="1:11" ht="25.5" x14ac:dyDescent="0.25">
      <c r="A145" s="179" t="s">
        <v>92</v>
      </c>
      <c r="B145" s="19" t="s">
        <v>13</v>
      </c>
      <c r="C145" s="19" t="s">
        <v>135</v>
      </c>
      <c r="D145" s="19" t="s">
        <v>93</v>
      </c>
      <c r="E145" s="19"/>
      <c r="F145" s="201">
        <v>168865.5</v>
      </c>
      <c r="G145" s="201">
        <v>0</v>
      </c>
      <c r="H145" s="201">
        <v>168865</v>
      </c>
      <c r="I145" s="202">
        <v>0</v>
      </c>
      <c r="J145" s="203">
        <v>100</v>
      </c>
      <c r="K145" s="203"/>
    </row>
    <row r="146" spans="1:11" ht="51" x14ac:dyDescent="0.25">
      <c r="A146" s="179" t="s">
        <v>144</v>
      </c>
      <c r="B146" s="19" t="s">
        <v>13</v>
      </c>
      <c r="C146" s="19" t="s">
        <v>135</v>
      </c>
      <c r="D146" s="19" t="s">
        <v>145</v>
      </c>
      <c r="E146" s="19"/>
      <c r="F146" s="201">
        <v>167805.5</v>
      </c>
      <c r="G146" s="201">
        <v>0</v>
      </c>
      <c r="H146" s="201">
        <v>167805.5</v>
      </c>
      <c r="I146" s="202">
        <v>0</v>
      </c>
      <c r="J146" s="203">
        <v>100</v>
      </c>
      <c r="K146" s="203"/>
    </row>
    <row r="147" spans="1:11" ht="51" x14ac:dyDescent="0.25">
      <c r="A147" s="179" t="s">
        <v>146</v>
      </c>
      <c r="B147" s="19" t="s">
        <v>13</v>
      </c>
      <c r="C147" s="19" t="s">
        <v>135</v>
      </c>
      <c r="D147" s="19" t="s">
        <v>147</v>
      </c>
      <c r="E147" s="19"/>
      <c r="F147" s="201">
        <v>167805.5</v>
      </c>
      <c r="G147" s="201">
        <v>0</v>
      </c>
      <c r="H147" s="201">
        <v>167805.5</v>
      </c>
      <c r="I147" s="202">
        <v>0</v>
      </c>
      <c r="J147" s="203">
        <v>100</v>
      </c>
      <c r="K147" s="203"/>
    </row>
    <row r="148" spans="1:11" ht="38.25" x14ac:dyDescent="0.25">
      <c r="A148" s="179" t="s">
        <v>148</v>
      </c>
      <c r="B148" s="19" t="s">
        <v>13</v>
      </c>
      <c r="C148" s="19" t="s">
        <v>135</v>
      </c>
      <c r="D148" s="19" t="s">
        <v>147</v>
      </c>
      <c r="E148" s="19" t="s">
        <v>149</v>
      </c>
      <c r="F148" s="201">
        <v>167805.5</v>
      </c>
      <c r="G148" s="201">
        <v>0</v>
      </c>
      <c r="H148" s="201">
        <v>167805.5</v>
      </c>
      <c r="I148" s="202">
        <v>0</v>
      </c>
      <c r="J148" s="203">
        <v>100</v>
      </c>
      <c r="K148" s="203"/>
    </row>
    <row r="149" spans="1:11" x14ac:dyDescent="0.25">
      <c r="A149" s="179" t="s">
        <v>150</v>
      </c>
      <c r="B149" s="19" t="s">
        <v>13</v>
      </c>
      <c r="C149" s="19" t="s">
        <v>135</v>
      </c>
      <c r="D149" s="19" t="s">
        <v>147</v>
      </c>
      <c r="E149" s="19" t="s">
        <v>151</v>
      </c>
      <c r="F149" s="201">
        <v>167805.5</v>
      </c>
      <c r="G149" s="201">
        <v>0</v>
      </c>
      <c r="H149" s="201">
        <v>167805.5</v>
      </c>
      <c r="I149" s="202">
        <v>0</v>
      </c>
      <c r="J149" s="203">
        <v>100</v>
      </c>
      <c r="K149" s="203"/>
    </row>
    <row r="150" spans="1:11" ht="38.25" x14ac:dyDescent="0.25">
      <c r="A150" s="179" t="s">
        <v>20</v>
      </c>
      <c r="B150" s="19" t="s">
        <v>13</v>
      </c>
      <c r="C150" s="19" t="s">
        <v>135</v>
      </c>
      <c r="D150" s="19" t="s">
        <v>152</v>
      </c>
      <c r="E150" s="19"/>
      <c r="F150" s="201">
        <v>1060</v>
      </c>
      <c r="G150" s="201">
        <v>0</v>
      </c>
      <c r="H150" s="201">
        <v>1059.5</v>
      </c>
      <c r="I150" s="202">
        <v>0</v>
      </c>
      <c r="J150" s="203">
        <v>100</v>
      </c>
      <c r="K150" s="203"/>
    </row>
    <row r="151" spans="1:11" ht="25.5" x14ac:dyDescent="0.25">
      <c r="A151" s="179" t="s">
        <v>153</v>
      </c>
      <c r="B151" s="19" t="s">
        <v>13</v>
      </c>
      <c r="C151" s="19" t="s">
        <v>135</v>
      </c>
      <c r="D151" s="19" t="s">
        <v>154</v>
      </c>
      <c r="E151" s="19"/>
      <c r="F151" s="201">
        <v>1060</v>
      </c>
      <c r="G151" s="201">
        <v>0</v>
      </c>
      <c r="H151" s="201">
        <v>1059.5</v>
      </c>
      <c r="I151" s="202">
        <v>0</v>
      </c>
      <c r="J151" s="203">
        <v>100</v>
      </c>
      <c r="K151" s="203"/>
    </row>
    <row r="152" spans="1:11" ht="25.5" x14ac:dyDescent="0.25">
      <c r="A152" s="179" t="s">
        <v>40</v>
      </c>
      <c r="B152" s="19" t="s">
        <v>13</v>
      </c>
      <c r="C152" s="19" t="s">
        <v>135</v>
      </c>
      <c r="D152" s="19" t="s">
        <v>154</v>
      </c>
      <c r="E152" s="19" t="s">
        <v>41</v>
      </c>
      <c r="F152" s="201">
        <v>1060</v>
      </c>
      <c r="G152" s="201">
        <v>0</v>
      </c>
      <c r="H152" s="201">
        <v>1059.5</v>
      </c>
      <c r="I152" s="202">
        <v>0</v>
      </c>
      <c r="J152" s="203">
        <v>100</v>
      </c>
      <c r="K152" s="203"/>
    </row>
    <row r="153" spans="1:11" ht="38.25" x14ac:dyDescent="0.25">
      <c r="A153" s="179" t="s">
        <v>42</v>
      </c>
      <c r="B153" s="19" t="s">
        <v>13</v>
      </c>
      <c r="C153" s="19" t="s">
        <v>135</v>
      </c>
      <c r="D153" s="19" t="s">
        <v>154</v>
      </c>
      <c r="E153" s="19" t="s">
        <v>43</v>
      </c>
      <c r="F153" s="201">
        <v>1060</v>
      </c>
      <c r="G153" s="201">
        <v>0</v>
      </c>
      <c r="H153" s="201">
        <v>1059.5</v>
      </c>
      <c r="I153" s="202">
        <v>0</v>
      </c>
      <c r="J153" s="203">
        <v>100</v>
      </c>
      <c r="K153" s="203"/>
    </row>
    <row r="154" spans="1:11" x14ac:dyDescent="0.25">
      <c r="A154" s="179" t="s">
        <v>18</v>
      </c>
      <c r="B154" s="19" t="s">
        <v>13</v>
      </c>
      <c r="C154" s="19" t="s">
        <v>135</v>
      </c>
      <c r="D154" s="19" t="s">
        <v>19</v>
      </c>
      <c r="E154" s="19"/>
      <c r="F154" s="201">
        <v>376081.3</v>
      </c>
      <c r="G154" s="201">
        <v>0</v>
      </c>
      <c r="H154" s="201">
        <v>367139.5</v>
      </c>
      <c r="I154" s="202">
        <v>0</v>
      </c>
      <c r="J154" s="203">
        <v>97.6</v>
      </c>
      <c r="K154" s="203"/>
    </row>
    <row r="155" spans="1:11" ht="38.25" x14ac:dyDescent="0.25">
      <c r="A155" s="179" t="s">
        <v>20</v>
      </c>
      <c r="B155" s="19" t="s">
        <v>13</v>
      </c>
      <c r="C155" s="19" t="s">
        <v>135</v>
      </c>
      <c r="D155" s="19" t="s">
        <v>21</v>
      </c>
      <c r="E155" s="19"/>
      <c r="F155" s="201">
        <v>376081.3</v>
      </c>
      <c r="G155" s="201">
        <v>0</v>
      </c>
      <c r="H155" s="201">
        <v>367139.5</v>
      </c>
      <c r="I155" s="202">
        <v>0</v>
      </c>
      <c r="J155" s="203">
        <v>97.6</v>
      </c>
      <c r="K155" s="203"/>
    </row>
    <row r="156" spans="1:11" x14ac:dyDescent="0.25">
      <c r="A156" s="179" t="s">
        <v>98</v>
      </c>
      <c r="B156" s="19" t="s">
        <v>13</v>
      </c>
      <c r="C156" s="19" t="s">
        <v>135</v>
      </c>
      <c r="D156" s="19" t="s">
        <v>99</v>
      </c>
      <c r="E156" s="19"/>
      <c r="F156" s="201">
        <v>9033.5</v>
      </c>
      <c r="G156" s="201">
        <v>0</v>
      </c>
      <c r="H156" s="201">
        <v>8868.5</v>
      </c>
      <c r="I156" s="202">
        <v>0</v>
      </c>
      <c r="J156" s="203">
        <v>98.2</v>
      </c>
      <c r="K156" s="203"/>
    </row>
    <row r="157" spans="1:11" ht="25.5" x14ac:dyDescent="0.25">
      <c r="A157" s="179" t="s">
        <v>40</v>
      </c>
      <c r="B157" s="19" t="s">
        <v>13</v>
      </c>
      <c r="C157" s="19" t="s">
        <v>135</v>
      </c>
      <c r="D157" s="19" t="s">
        <v>99</v>
      </c>
      <c r="E157" s="19" t="s">
        <v>41</v>
      </c>
      <c r="F157" s="201">
        <v>9033.5</v>
      </c>
      <c r="G157" s="201">
        <v>0</v>
      </c>
      <c r="H157" s="201">
        <v>8868.5</v>
      </c>
      <c r="I157" s="202">
        <v>0</v>
      </c>
      <c r="J157" s="203">
        <v>98.2</v>
      </c>
      <c r="K157" s="203"/>
    </row>
    <row r="158" spans="1:11" ht="38.25" x14ac:dyDescent="0.25">
      <c r="A158" s="179" t="s">
        <v>42</v>
      </c>
      <c r="B158" s="19" t="s">
        <v>13</v>
      </c>
      <c r="C158" s="19" t="s">
        <v>135</v>
      </c>
      <c r="D158" s="19" t="s">
        <v>99</v>
      </c>
      <c r="E158" s="19" t="s">
        <v>43</v>
      </c>
      <c r="F158" s="201">
        <v>9033.5</v>
      </c>
      <c r="G158" s="201">
        <v>0</v>
      </c>
      <c r="H158" s="201">
        <v>8868.5</v>
      </c>
      <c r="I158" s="202">
        <v>0</v>
      </c>
      <c r="J158" s="203">
        <v>98.2</v>
      </c>
      <c r="K158" s="203"/>
    </row>
    <row r="159" spans="1:11" x14ac:dyDescent="0.25">
      <c r="A159" s="179" t="s">
        <v>155</v>
      </c>
      <c r="B159" s="19" t="s">
        <v>13</v>
      </c>
      <c r="C159" s="19" t="s">
        <v>135</v>
      </c>
      <c r="D159" s="19" t="s">
        <v>156</v>
      </c>
      <c r="E159" s="19"/>
      <c r="F159" s="201">
        <v>954.8</v>
      </c>
      <c r="G159" s="201">
        <v>0</v>
      </c>
      <c r="H159" s="201">
        <v>954.8</v>
      </c>
      <c r="I159" s="202">
        <v>0</v>
      </c>
      <c r="J159" s="203">
        <v>100</v>
      </c>
      <c r="K159" s="203"/>
    </row>
    <row r="160" spans="1:11" x14ac:dyDescent="0.25">
      <c r="A160" s="179" t="s">
        <v>100</v>
      </c>
      <c r="B160" s="19" t="s">
        <v>13</v>
      </c>
      <c r="C160" s="19" t="s">
        <v>135</v>
      </c>
      <c r="D160" s="19" t="s">
        <v>156</v>
      </c>
      <c r="E160" s="19" t="s">
        <v>101</v>
      </c>
      <c r="F160" s="201">
        <v>954.8</v>
      </c>
      <c r="G160" s="201">
        <v>0</v>
      </c>
      <c r="H160" s="201">
        <v>954.8</v>
      </c>
      <c r="I160" s="202">
        <v>0</v>
      </c>
      <c r="J160" s="203">
        <v>100</v>
      </c>
      <c r="K160" s="203"/>
    </row>
    <row r="161" spans="1:11" x14ac:dyDescent="0.25">
      <c r="A161" s="179" t="s">
        <v>102</v>
      </c>
      <c r="B161" s="19" t="s">
        <v>13</v>
      </c>
      <c r="C161" s="19" t="s">
        <v>135</v>
      </c>
      <c r="D161" s="19" t="s">
        <v>156</v>
      </c>
      <c r="E161" s="19" t="s">
        <v>103</v>
      </c>
      <c r="F161" s="201">
        <v>954.8</v>
      </c>
      <c r="G161" s="201">
        <v>0</v>
      </c>
      <c r="H161" s="201">
        <v>954.8</v>
      </c>
      <c r="I161" s="202">
        <v>0</v>
      </c>
      <c r="J161" s="203">
        <v>100</v>
      </c>
      <c r="K161" s="203"/>
    </row>
    <row r="162" spans="1:11" ht="51" x14ac:dyDescent="0.25">
      <c r="A162" s="179" t="s">
        <v>157</v>
      </c>
      <c r="B162" s="19" t="s">
        <v>13</v>
      </c>
      <c r="C162" s="19" t="s">
        <v>135</v>
      </c>
      <c r="D162" s="19" t="s">
        <v>158</v>
      </c>
      <c r="E162" s="19"/>
      <c r="F162" s="201">
        <v>148110.1</v>
      </c>
      <c r="G162" s="201">
        <v>0</v>
      </c>
      <c r="H162" s="201">
        <v>142907.9</v>
      </c>
      <c r="I162" s="202">
        <v>0</v>
      </c>
      <c r="J162" s="203">
        <v>96.5</v>
      </c>
      <c r="K162" s="203"/>
    </row>
    <row r="163" spans="1:11" ht="63.75" x14ac:dyDescent="0.25">
      <c r="A163" s="179" t="s">
        <v>24</v>
      </c>
      <c r="B163" s="19" t="s">
        <v>13</v>
      </c>
      <c r="C163" s="19" t="s">
        <v>135</v>
      </c>
      <c r="D163" s="19" t="s">
        <v>158</v>
      </c>
      <c r="E163" s="19" t="s">
        <v>25</v>
      </c>
      <c r="F163" s="201">
        <v>142212.6</v>
      </c>
      <c r="G163" s="201">
        <v>0</v>
      </c>
      <c r="H163" s="201">
        <v>137280.9</v>
      </c>
      <c r="I163" s="202">
        <v>0</v>
      </c>
      <c r="J163" s="203">
        <v>96.5</v>
      </c>
      <c r="K163" s="203"/>
    </row>
    <row r="164" spans="1:11" ht="25.5" x14ac:dyDescent="0.25">
      <c r="A164" s="179" t="s">
        <v>142</v>
      </c>
      <c r="B164" s="19" t="s">
        <v>13</v>
      </c>
      <c r="C164" s="19" t="s">
        <v>135</v>
      </c>
      <c r="D164" s="19" t="s">
        <v>158</v>
      </c>
      <c r="E164" s="19" t="s">
        <v>143</v>
      </c>
      <c r="F164" s="201">
        <v>142212.6</v>
      </c>
      <c r="G164" s="201">
        <v>0</v>
      </c>
      <c r="H164" s="201">
        <v>137280.9</v>
      </c>
      <c r="I164" s="202">
        <v>0</v>
      </c>
      <c r="J164" s="203">
        <v>96.5</v>
      </c>
      <c r="K164" s="203"/>
    </row>
    <row r="165" spans="1:11" ht="25.5" x14ac:dyDescent="0.25">
      <c r="A165" s="179" t="s">
        <v>40</v>
      </c>
      <c r="B165" s="19" t="s">
        <v>13</v>
      </c>
      <c r="C165" s="19" t="s">
        <v>135</v>
      </c>
      <c r="D165" s="19" t="s">
        <v>158</v>
      </c>
      <c r="E165" s="19" t="s">
        <v>41</v>
      </c>
      <c r="F165" s="201">
        <v>5895.9</v>
      </c>
      <c r="G165" s="201">
        <v>0</v>
      </c>
      <c r="H165" s="201">
        <v>5625.4</v>
      </c>
      <c r="I165" s="202">
        <v>0</v>
      </c>
      <c r="J165" s="203">
        <v>95.4</v>
      </c>
      <c r="K165" s="203"/>
    </row>
    <row r="166" spans="1:11" ht="38.25" x14ac:dyDescent="0.25">
      <c r="A166" s="179" t="s">
        <v>42</v>
      </c>
      <c r="B166" s="19" t="s">
        <v>13</v>
      </c>
      <c r="C166" s="19" t="s">
        <v>135</v>
      </c>
      <c r="D166" s="19" t="s">
        <v>158</v>
      </c>
      <c r="E166" s="19" t="s">
        <v>43</v>
      </c>
      <c r="F166" s="201">
        <v>5895.9</v>
      </c>
      <c r="G166" s="201">
        <v>0</v>
      </c>
      <c r="H166" s="201">
        <v>5625.4</v>
      </c>
      <c r="I166" s="202">
        <v>0</v>
      </c>
      <c r="J166" s="203">
        <v>95.4</v>
      </c>
      <c r="K166" s="203"/>
    </row>
    <row r="167" spans="1:11" x14ac:dyDescent="0.25">
      <c r="A167" s="179" t="s">
        <v>100</v>
      </c>
      <c r="B167" s="19" t="s">
        <v>13</v>
      </c>
      <c r="C167" s="19" t="s">
        <v>135</v>
      </c>
      <c r="D167" s="19" t="s">
        <v>158</v>
      </c>
      <c r="E167" s="19" t="s">
        <v>101</v>
      </c>
      <c r="F167" s="201">
        <v>1.6</v>
      </c>
      <c r="G167" s="201">
        <v>0</v>
      </c>
      <c r="H167" s="201">
        <v>1.6</v>
      </c>
      <c r="I167" s="202">
        <v>0</v>
      </c>
      <c r="J167" s="203">
        <v>100</v>
      </c>
      <c r="K167" s="203"/>
    </row>
    <row r="168" spans="1:11" x14ac:dyDescent="0.25">
      <c r="A168" s="179" t="s">
        <v>102</v>
      </c>
      <c r="B168" s="19" t="s">
        <v>13</v>
      </c>
      <c r="C168" s="19" t="s">
        <v>135</v>
      </c>
      <c r="D168" s="19" t="s">
        <v>158</v>
      </c>
      <c r="E168" s="19" t="s">
        <v>103</v>
      </c>
      <c r="F168" s="201">
        <v>1.6</v>
      </c>
      <c r="G168" s="201">
        <v>0</v>
      </c>
      <c r="H168" s="201">
        <v>1.6</v>
      </c>
      <c r="I168" s="202">
        <v>0</v>
      </c>
      <c r="J168" s="203">
        <v>100</v>
      </c>
      <c r="K168" s="203"/>
    </row>
    <row r="169" spans="1:11" ht="51" x14ac:dyDescent="0.25">
      <c r="A169" s="179" t="s">
        <v>159</v>
      </c>
      <c r="B169" s="19" t="s">
        <v>13</v>
      </c>
      <c r="C169" s="19" t="s">
        <v>135</v>
      </c>
      <c r="D169" s="19" t="s">
        <v>160</v>
      </c>
      <c r="E169" s="19"/>
      <c r="F169" s="201">
        <v>192138.3</v>
      </c>
      <c r="G169" s="201">
        <v>0</v>
      </c>
      <c r="H169" s="201">
        <v>189449.7</v>
      </c>
      <c r="I169" s="202">
        <v>0</v>
      </c>
      <c r="J169" s="203">
        <v>98.6</v>
      </c>
      <c r="K169" s="203"/>
    </row>
    <row r="170" spans="1:11" ht="63.75" x14ac:dyDescent="0.25">
      <c r="A170" s="179" t="s">
        <v>24</v>
      </c>
      <c r="B170" s="19" t="s">
        <v>13</v>
      </c>
      <c r="C170" s="19" t="s">
        <v>135</v>
      </c>
      <c r="D170" s="19" t="s">
        <v>160</v>
      </c>
      <c r="E170" s="19" t="s">
        <v>25</v>
      </c>
      <c r="F170" s="201">
        <v>174830.6</v>
      </c>
      <c r="G170" s="201">
        <v>0</v>
      </c>
      <c r="H170" s="201">
        <v>172440.3</v>
      </c>
      <c r="I170" s="202">
        <v>0</v>
      </c>
      <c r="J170" s="203">
        <v>98.6</v>
      </c>
      <c r="K170" s="203"/>
    </row>
    <row r="171" spans="1:11" ht="25.5" x14ac:dyDescent="0.25">
      <c r="A171" s="179" t="s">
        <v>142</v>
      </c>
      <c r="B171" s="19" t="s">
        <v>13</v>
      </c>
      <c r="C171" s="19" t="s">
        <v>135</v>
      </c>
      <c r="D171" s="19" t="s">
        <v>160</v>
      </c>
      <c r="E171" s="19" t="s">
        <v>143</v>
      </c>
      <c r="F171" s="201">
        <v>174830.6</v>
      </c>
      <c r="G171" s="201">
        <v>0</v>
      </c>
      <c r="H171" s="201">
        <v>172440.3</v>
      </c>
      <c r="I171" s="202">
        <v>0</v>
      </c>
      <c r="J171" s="203">
        <v>98.6</v>
      </c>
      <c r="K171" s="203"/>
    </row>
    <row r="172" spans="1:11" ht="25.5" x14ac:dyDescent="0.25">
      <c r="A172" s="179" t="s">
        <v>40</v>
      </c>
      <c r="B172" s="19" t="s">
        <v>13</v>
      </c>
      <c r="C172" s="19" t="s">
        <v>135</v>
      </c>
      <c r="D172" s="19" t="s">
        <v>160</v>
      </c>
      <c r="E172" s="19" t="s">
        <v>41</v>
      </c>
      <c r="F172" s="201">
        <v>16456.400000000001</v>
      </c>
      <c r="G172" s="201">
        <v>0</v>
      </c>
      <c r="H172" s="201">
        <v>16158.2</v>
      </c>
      <c r="I172" s="202">
        <v>0</v>
      </c>
      <c r="J172" s="203">
        <v>98.2</v>
      </c>
      <c r="K172" s="203"/>
    </row>
    <row r="173" spans="1:11" ht="38.25" x14ac:dyDescent="0.25">
      <c r="A173" s="179" t="s">
        <v>42</v>
      </c>
      <c r="B173" s="19" t="s">
        <v>13</v>
      </c>
      <c r="C173" s="19" t="s">
        <v>135</v>
      </c>
      <c r="D173" s="19" t="s">
        <v>160</v>
      </c>
      <c r="E173" s="19" t="s">
        <v>43</v>
      </c>
      <c r="F173" s="201">
        <v>16456.400000000001</v>
      </c>
      <c r="G173" s="201">
        <v>0</v>
      </c>
      <c r="H173" s="201">
        <v>16158.2</v>
      </c>
      <c r="I173" s="202">
        <v>0</v>
      </c>
      <c r="J173" s="203">
        <v>98.2</v>
      </c>
      <c r="K173" s="203"/>
    </row>
    <row r="174" spans="1:11" ht="25.5" x14ac:dyDescent="0.25">
      <c r="A174" s="179" t="s">
        <v>114</v>
      </c>
      <c r="B174" s="19" t="s">
        <v>13</v>
      </c>
      <c r="C174" s="19" t="s">
        <v>135</v>
      </c>
      <c r="D174" s="19" t="s">
        <v>160</v>
      </c>
      <c r="E174" s="19" t="s">
        <v>115</v>
      </c>
      <c r="F174" s="201">
        <v>448.1</v>
      </c>
      <c r="G174" s="201">
        <v>0</v>
      </c>
      <c r="H174" s="201">
        <v>448.1</v>
      </c>
      <c r="I174" s="202">
        <v>0</v>
      </c>
      <c r="J174" s="203">
        <v>100</v>
      </c>
      <c r="K174" s="203"/>
    </row>
    <row r="175" spans="1:11" ht="25.5" x14ac:dyDescent="0.25">
      <c r="A175" s="179" t="s">
        <v>161</v>
      </c>
      <c r="B175" s="19" t="s">
        <v>13</v>
      </c>
      <c r="C175" s="19" t="s">
        <v>135</v>
      </c>
      <c r="D175" s="19" t="s">
        <v>160</v>
      </c>
      <c r="E175" s="19" t="s">
        <v>162</v>
      </c>
      <c r="F175" s="201">
        <v>448.1</v>
      </c>
      <c r="G175" s="201">
        <v>0</v>
      </c>
      <c r="H175" s="201">
        <v>448.1</v>
      </c>
      <c r="I175" s="202">
        <v>0</v>
      </c>
      <c r="J175" s="203">
        <v>100</v>
      </c>
      <c r="K175" s="203"/>
    </row>
    <row r="176" spans="1:11" x14ac:dyDescent="0.25">
      <c r="A176" s="179" t="s">
        <v>100</v>
      </c>
      <c r="B176" s="19" t="s">
        <v>13</v>
      </c>
      <c r="C176" s="19" t="s">
        <v>135</v>
      </c>
      <c r="D176" s="19" t="s">
        <v>160</v>
      </c>
      <c r="E176" s="19" t="s">
        <v>101</v>
      </c>
      <c r="F176" s="201">
        <v>403.1</v>
      </c>
      <c r="G176" s="201">
        <v>0</v>
      </c>
      <c r="H176" s="201">
        <v>403.1</v>
      </c>
      <c r="I176" s="202">
        <v>0</v>
      </c>
      <c r="J176" s="203">
        <v>100</v>
      </c>
      <c r="K176" s="203"/>
    </row>
    <row r="177" spans="1:12" x14ac:dyDescent="0.25">
      <c r="A177" s="179" t="s">
        <v>102</v>
      </c>
      <c r="B177" s="19" t="s">
        <v>13</v>
      </c>
      <c r="C177" s="19" t="s">
        <v>135</v>
      </c>
      <c r="D177" s="19" t="s">
        <v>160</v>
      </c>
      <c r="E177" s="19" t="s">
        <v>103</v>
      </c>
      <c r="F177" s="201">
        <v>403.1</v>
      </c>
      <c r="G177" s="201">
        <v>0</v>
      </c>
      <c r="H177" s="201">
        <v>403.1</v>
      </c>
      <c r="I177" s="202">
        <v>0</v>
      </c>
      <c r="J177" s="203">
        <v>100</v>
      </c>
      <c r="K177" s="203"/>
    </row>
    <row r="178" spans="1:12" ht="63.75" x14ac:dyDescent="0.25">
      <c r="A178" s="179" t="s">
        <v>163</v>
      </c>
      <c r="B178" s="19" t="s">
        <v>13</v>
      </c>
      <c r="C178" s="19" t="s">
        <v>135</v>
      </c>
      <c r="D178" s="19" t="s">
        <v>164</v>
      </c>
      <c r="E178" s="19"/>
      <c r="F178" s="201">
        <v>25844.6</v>
      </c>
      <c r="G178" s="201">
        <v>0</v>
      </c>
      <c r="H178" s="201">
        <v>24958.5</v>
      </c>
      <c r="I178" s="202">
        <v>0</v>
      </c>
      <c r="J178" s="203">
        <f>H178/F178*100</f>
        <v>96.571430782445859</v>
      </c>
      <c r="K178" s="203"/>
      <c r="L178" s="211"/>
    </row>
    <row r="179" spans="1:12" ht="63.75" x14ac:dyDescent="0.25">
      <c r="A179" s="179" t="s">
        <v>24</v>
      </c>
      <c r="B179" s="19" t="s">
        <v>13</v>
      </c>
      <c r="C179" s="19" t="s">
        <v>135</v>
      </c>
      <c r="D179" s="19" t="s">
        <v>164</v>
      </c>
      <c r="E179" s="19" t="s">
        <v>25</v>
      </c>
      <c r="F179" s="201">
        <v>24427.4</v>
      </c>
      <c r="G179" s="201">
        <v>0</v>
      </c>
      <c r="H179" s="201">
        <v>23948.3</v>
      </c>
      <c r="I179" s="202">
        <v>0</v>
      </c>
      <c r="J179" s="203">
        <f t="shared" ref="J179:J242" si="0">H179/F179*100</f>
        <v>98.038677878120467</v>
      </c>
      <c r="K179" s="203"/>
      <c r="L179" s="211"/>
    </row>
    <row r="180" spans="1:12" ht="25.5" x14ac:dyDescent="0.25">
      <c r="A180" s="179" t="s">
        <v>142</v>
      </c>
      <c r="B180" s="19" t="s">
        <v>13</v>
      </c>
      <c r="C180" s="19" t="s">
        <v>135</v>
      </c>
      <c r="D180" s="19" t="s">
        <v>164</v>
      </c>
      <c r="E180" s="19" t="s">
        <v>143</v>
      </c>
      <c r="F180" s="201">
        <v>24427.4</v>
      </c>
      <c r="G180" s="201">
        <v>0</v>
      </c>
      <c r="H180" s="201">
        <v>23948.3</v>
      </c>
      <c r="I180" s="202">
        <v>0</v>
      </c>
      <c r="J180" s="203">
        <f t="shared" si="0"/>
        <v>98.038677878120467</v>
      </c>
      <c r="K180" s="203"/>
      <c r="L180" s="211"/>
    </row>
    <row r="181" spans="1:12" ht="25.5" x14ac:dyDescent="0.25">
      <c r="A181" s="179" t="s">
        <v>40</v>
      </c>
      <c r="B181" s="19" t="s">
        <v>13</v>
      </c>
      <c r="C181" s="19" t="s">
        <v>135</v>
      </c>
      <c r="D181" s="19" t="s">
        <v>164</v>
      </c>
      <c r="E181" s="19" t="s">
        <v>41</v>
      </c>
      <c r="F181" s="201">
        <v>1417.2</v>
      </c>
      <c r="G181" s="201">
        <v>0</v>
      </c>
      <c r="H181" s="201">
        <v>1010.2</v>
      </c>
      <c r="I181" s="202">
        <v>0</v>
      </c>
      <c r="J181" s="203">
        <f t="shared" si="0"/>
        <v>71.281399943550667</v>
      </c>
      <c r="K181" s="203"/>
      <c r="L181" s="211"/>
    </row>
    <row r="182" spans="1:12" ht="38.25" x14ac:dyDescent="0.25">
      <c r="A182" s="179" t="s">
        <v>42</v>
      </c>
      <c r="B182" s="19" t="s">
        <v>13</v>
      </c>
      <c r="C182" s="19" t="s">
        <v>135</v>
      </c>
      <c r="D182" s="19" t="s">
        <v>164</v>
      </c>
      <c r="E182" s="19" t="s">
        <v>43</v>
      </c>
      <c r="F182" s="201">
        <v>1417.2</v>
      </c>
      <c r="G182" s="201">
        <v>0</v>
      </c>
      <c r="H182" s="201">
        <v>1010.2</v>
      </c>
      <c r="I182" s="202">
        <v>0</v>
      </c>
      <c r="J182" s="203">
        <f t="shared" si="0"/>
        <v>71.281399943550667</v>
      </c>
      <c r="K182" s="203"/>
      <c r="L182" s="211"/>
    </row>
    <row r="183" spans="1:12" ht="51" x14ac:dyDescent="0.25">
      <c r="A183" s="179" t="s">
        <v>165</v>
      </c>
      <c r="B183" s="19" t="s">
        <v>13</v>
      </c>
      <c r="C183" s="19" t="s">
        <v>135</v>
      </c>
      <c r="D183" s="19" t="s">
        <v>166</v>
      </c>
      <c r="E183" s="19"/>
      <c r="F183" s="201">
        <v>255</v>
      </c>
      <c r="G183" s="201">
        <f>G184+G189</f>
        <v>5</v>
      </c>
      <c r="H183" s="201">
        <v>53</v>
      </c>
      <c r="I183" s="202">
        <v>0</v>
      </c>
      <c r="J183" s="203">
        <f t="shared" si="0"/>
        <v>20.784313725490197</v>
      </c>
      <c r="K183" s="203">
        <v>0</v>
      </c>
      <c r="L183" s="211"/>
    </row>
    <row r="184" spans="1:12" ht="63.75" x14ac:dyDescent="0.25">
      <c r="A184" s="179" t="s">
        <v>167</v>
      </c>
      <c r="B184" s="19" t="s">
        <v>13</v>
      </c>
      <c r="C184" s="19" t="s">
        <v>135</v>
      </c>
      <c r="D184" s="19" t="s">
        <v>168</v>
      </c>
      <c r="E184" s="19"/>
      <c r="F184" s="201">
        <v>250</v>
      </c>
      <c r="G184" s="201">
        <v>0</v>
      </c>
      <c r="H184" s="201">
        <v>53</v>
      </c>
      <c r="I184" s="202">
        <v>0</v>
      </c>
      <c r="J184" s="203">
        <f t="shared" si="0"/>
        <v>21.2</v>
      </c>
      <c r="K184" s="203"/>
    </row>
    <row r="185" spans="1:12" ht="25.5" x14ac:dyDescent="0.25">
      <c r="A185" s="179" t="s">
        <v>169</v>
      </c>
      <c r="B185" s="19" t="s">
        <v>13</v>
      </c>
      <c r="C185" s="19" t="s">
        <v>135</v>
      </c>
      <c r="D185" s="19" t="s">
        <v>170</v>
      </c>
      <c r="E185" s="19"/>
      <c r="F185" s="201">
        <v>250</v>
      </c>
      <c r="G185" s="201">
        <v>0</v>
      </c>
      <c r="H185" s="201">
        <v>53</v>
      </c>
      <c r="I185" s="202">
        <v>0</v>
      </c>
      <c r="J185" s="203">
        <f t="shared" si="0"/>
        <v>21.2</v>
      </c>
      <c r="K185" s="203"/>
    </row>
    <row r="186" spans="1:12" ht="63.75" x14ac:dyDescent="0.25">
      <c r="A186" s="179" t="s">
        <v>171</v>
      </c>
      <c r="B186" s="19" t="s">
        <v>13</v>
      </c>
      <c r="C186" s="19" t="s">
        <v>135</v>
      </c>
      <c r="D186" s="19" t="s">
        <v>172</v>
      </c>
      <c r="E186" s="19"/>
      <c r="F186" s="201">
        <v>250</v>
      </c>
      <c r="G186" s="201">
        <v>0</v>
      </c>
      <c r="H186" s="201">
        <v>53</v>
      </c>
      <c r="I186" s="202">
        <v>0</v>
      </c>
      <c r="J186" s="203">
        <f t="shared" si="0"/>
        <v>21.2</v>
      </c>
      <c r="K186" s="203"/>
    </row>
    <row r="187" spans="1:12" ht="25.5" x14ac:dyDescent="0.25">
      <c r="A187" s="179" t="s">
        <v>40</v>
      </c>
      <c r="B187" s="19" t="s">
        <v>13</v>
      </c>
      <c r="C187" s="19" t="s">
        <v>135</v>
      </c>
      <c r="D187" s="19" t="s">
        <v>172</v>
      </c>
      <c r="E187" s="19" t="s">
        <v>41</v>
      </c>
      <c r="F187" s="201">
        <v>250</v>
      </c>
      <c r="G187" s="201">
        <v>0</v>
      </c>
      <c r="H187" s="201">
        <v>53</v>
      </c>
      <c r="I187" s="202">
        <v>0</v>
      </c>
      <c r="J187" s="203">
        <f t="shared" si="0"/>
        <v>21.2</v>
      </c>
      <c r="K187" s="203"/>
    </row>
    <row r="188" spans="1:12" ht="38.25" x14ac:dyDescent="0.25">
      <c r="A188" s="179" t="s">
        <v>42</v>
      </c>
      <c r="B188" s="19" t="s">
        <v>13</v>
      </c>
      <c r="C188" s="19" t="s">
        <v>135</v>
      </c>
      <c r="D188" s="19" t="s">
        <v>172</v>
      </c>
      <c r="E188" s="19" t="s">
        <v>43</v>
      </c>
      <c r="F188" s="201">
        <v>250</v>
      </c>
      <c r="G188" s="201">
        <v>0</v>
      </c>
      <c r="H188" s="201">
        <v>53</v>
      </c>
      <c r="I188" s="202">
        <v>0</v>
      </c>
      <c r="J188" s="203">
        <f t="shared" si="0"/>
        <v>21.2</v>
      </c>
      <c r="K188" s="203"/>
    </row>
    <row r="189" spans="1:12" x14ac:dyDescent="0.25">
      <c r="A189" s="179" t="s">
        <v>18</v>
      </c>
      <c r="B189" s="19" t="s">
        <v>13</v>
      </c>
      <c r="C189" s="19" t="s">
        <v>135</v>
      </c>
      <c r="D189" s="19" t="s">
        <v>173</v>
      </c>
      <c r="E189" s="19"/>
      <c r="F189" s="201">
        <v>5</v>
      </c>
      <c r="G189" s="201">
        <f>G190</f>
        <v>5</v>
      </c>
      <c r="H189" s="201">
        <v>0</v>
      </c>
      <c r="I189" s="202">
        <v>0</v>
      </c>
      <c r="J189" s="203">
        <f t="shared" si="0"/>
        <v>0</v>
      </c>
      <c r="K189" s="203">
        <v>0</v>
      </c>
    </row>
    <row r="190" spans="1:12" ht="51" x14ac:dyDescent="0.25">
      <c r="A190" s="179" t="s">
        <v>174</v>
      </c>
      <c r="B190" s="19" t="s">
        <v>13</v>
      </c>
      <c r="C190" s="19" t="s">
        <v>135</v>
      </c>
      <c r="D190" s="19" t="s">
        <v>175</v>
      </c>
      <c r="E190" s="19"/>
      <c r="F190" s="201">
        <v>5</v>
      </c>
      <c r="G190" s="201">
        <f>G191</f>
        <v>5</v>
      </c>
      <c r="H190" s="201">
        <v>0</v>
      </c>
      <c r="I190" s="202">
        <v>0</v>
      </c>
      <c r="J190" s="203">
        <f t="shared" si="0"/>
        <v>0</v>
      </c>
      <c r="K190" s="203">
        <v>0</v>
      </c>
    </row>
    <row r="191" spans="1:12" ht="38.25" x14ac:dyDescent="0.25">
      <c r="A191" s="179" t="s">
        <v>176</v>
      </c>
      <c r="B191" s="19" t="s">
        <v>13</v>
      </c>
      <c r="C191" s="19" t="s">
        <v>135</v>
      </c>
      <c r="D191" s="19" t="s">
        <v>177</v>
      </c>
      <c r="E191" s="19"/>
      <c r="F191" s="201">
        <v>5</v>
      </c>
      <c r="G191" s="201">
        <f>G192</f>
        <v>5</v>
      </c>
      <c r="H191" s="201">
        <v>0</v>
      </c>
      <c r="I191" s="202">
        <v>0</v>
      </c>
      <c r="J191" s="203">
        <f t="shared" si="0"/>
        <v>0</v>
      </c>
      <c r="K191" s="203">
        <v>0</v>
      </c>
    </row>
    <row r="192" spans="1:12" ht="25.5" x14ac:dyDescent="0.25">
      <c r="A192" s="179" t="s">
        <v>40</v>
      </c>
      <c r="B192" s="19" t="s">
        <v>13</v>
      </c>
      <c r="C192" s="19" t="s">
        <v>135</v>
      </c>
      <c r="D192" s="19" t="s">
        <v>177</v>
      </c>
      <c r="E192" s="19" t="s">
        <v>41</v>
      </c>
      <c r="F192" s="201">
        <v>5</v>
      </c>
      <c r="G192" s="201">
        <f>G193</f>
        <v>5</v>
      </c>
      <c r="H192" s="201">
        <v>0</v>
      </c>
      <c r="I192" s="202">
        <v>0</v>
      </c>
      <c r="J192" s="203">
        <f t="shared" si="0"/>
        <v>0</v>
      </c>
      <c r="K192" s="203">
        <v>0</v>
      </c>
    </row>
    <row r="193" spans="1:11" ht="38.25" x14ac:dyDescent="0.25">
      <c r="A193" s="179" t="s">
        <v>42</v>
      </c>
      <c r="B193" s="19" t="s">
        <v>13</v>
      </c>
      <c r="C193" s="19" t="s">
        <v>135</v>
      </c>
      <c r="D193" s="19" t="s">
        <v>177</v>
      </c>
      <c r="E193" s="19" t="s">
        <v>43</v>
      </c>
      <c r="F193" s="201">
        <v>5</v>
      </c>
      <c r="G193" s="201">
        <v>5</v>
      </c>
      <c r="H193" s="201">
        <v>0</v>
      </c>
      <c r="I193" s="202">
        <v>0</v>
      </c>
      <c r="J193" s="203">
        <f t="shared" si="0"/>
        <v>0</v>
      </c>
      <c r="K193" s="203">
        <v>0</v>
      </c>
    </row>
    <row r="194" spans="1:11" ht="25.5" x14ac:dyDescent="0.25">
      <c r="A194" s="179" t="s">
        <v>178</v>
      </c>
      <c r="B194" s="19" t="s">
        <v>13</v>
      </c>
      <c r="C194" s="19" t="s">
        <v>135</v>
      </c>
      <c r="D194" s="19" t="s">
        <v>179</v>
      </c>
      <c r="E194" s="19"/>
      <c r="F194" s="201">
        <v>233489.5</v>
      </c>
      <c r="G194" s="201">
        <v>0</v>
      </c>
      <c r="H194" s="201">
        <v>233281.4</v>
      </c>
      <c r="I194" s="202">
        <v>0</v>
      </c>
      <c r="J194" s="203">
        <f t="shared" si="0"/>
        <v>99.910873936515344</v>
      </c>
      <c r="K194" s="203"/>
    </row>
    <row r="195" spans="1:11" ht="76.5" x14ac:dyDescent="0.25">
      <c r="A195" s="179" t="s">
        <v>180</v>
      </c>
      <c r="B195" s="19" t="s">
        <v>13</v>
      </c>
      <c r="C195" s="19" t="s">
        <v>135</v>
      </c>
      <c r="D195" s="19" t="s">
        <v>181</v>
      </c>
      <c r="E195" s="19"/>
      <c r="F195" s="201">
        <v>233489.5</v>
      </c>
      <c r="G195" s="201">
        <v>0</v>
      </c>
      <c r="H195" s="201">
        <v>233281.4</v>
      </c>
      <c r="I195" s="202">
        <v>0</v>
      </c>
      <c r="J195" s="203">
        <f t="shared" si="0"/>
        <v>99.910873936515344</v>
      </c>
      <c r="K195" s="203"/>
    </row>
    <row r="196" spans="1:11" ht="51" x14ac:dyDescent="0.25">
      <c r="A196" s="179" t="s">
        <v>182</v>
      </c>
      <c r="B196" s="19" t="s">
        <v>13</v>
      </c>
      <c r="C196" s="19" t="s">
        <v>135</v>
      </c>
      <c r="D196" s="19" t="s">
        <v>183</v>
      </c>
      <c r="E196" s="19"/>
      <c r="F196" s="201">
        <v>231563.5</v>
      </c>
      <c r="G196" s="201">
        <v>0</v>
      </c>
      <c r="H196" s="201">
        <v>231561.4</v>
      </c>
      <c r="I196" s="202">
        <v>0</v>
      </c>
      <c r="J196" s="203">
        <f t="shared" si="0"/>
        <v>99.999093121325245</v>
      </c>
      <c r="K196" s="203"/>
    </row>
    <row r="197" spans="1:11" ht="102" x14ac:dyDescent="0.25">
      <c r="A197" s="179" t="s">
        <v>184</v>
      </c>
      <c r="B197" s="19" t="s">
        <v>13</v>
      </c>
      <c r="C197" s="19" t="s">
        <v>135</v>
      </c>
      <c r="D197" s="19" t="s">
        <v>185</v>
      </c>
      <c r="E197" s="19"/>
      <c r="F197" s="201">
        <v>219724.5</v>
      </c>
      <c r="G197" s="201">
        <v>0</v>
      </c>
      <c r="H197" s="201">
        <v>219724.5</v>
      </c>
      <c r="I197" s="202">
        <v>0</v>
      </c>
      <c r="J197" s="203">
        <f t="shared" si="0"/>
        <v>100</v>
      </c>
      <c r="K197" s="203"/>
    </row>
    <row r="198" spans="1:11" ht="38.25" x14ac:dyDescent="0.25">
      <c r="A198" s="179" t="s">
        <v>148</v>
      </c>
      <c r="B198" s="19" t="s">
        <v>13</v>
      </c>
      <c r="C198" s="19" t="s">
        <v>135</v>
      </c>
      <c r="D198" s="19" t="s">
        <v>185</v>
      </c>
      <c r="E198" s="19" t="s">
        <v>149</v>
      </c>
      <c r="F198" s="201">
        <v>219724.5</v>
      </c>
      <c r="G198" s="201">
        <v>0</v>
      </c>
      <c r="H198" s="201">
        <v>219724.5</v>
      </c>
      <c r="I198" s="202">
        <v>0</v>
      </c>
      <c r="J198" s="203">
        <f t="shared" si="0"/>
        <v>100</v>
      </c>
      <c r="K198" s="203"/>
    </row>
    <row r="199" spans="1:11" x14ac:dyDescent="0.25">
      <c r="A199" s="179" t="s">
        <v>150</v>
      </c>
      <c r="B199" s="19" t="s">
        <v>13</v>
      </c>
      <c r="C199" s="19" t="s">
        <v>135</v>
      </c>
      <c r="D199" s="19" t="s">
        <v>185</v>
      </c>
      <c r="E199" s="19" t="s">
        <v>151</v>
      </c>
      <c r="F199" s="201">
        <v>219724.5</v>
      </c>
      <c r="G199" s="201">
        <v>0</v>
      </c>
      <c r="H199" s="201">
        <v>219724.5</v>
      </c>
      <c r="I199" s="202">
        <v>0</v>
      </c>
      <c r="J199" s="203">
        <f t="shared" si="0"/>
        <v>100</v>
      </c>
      <c r="K199" s="203"/>
    </row>
    <row r="200" spans="1:11" ht="102" x14ac:dyDescent="0.25">
      <c r="A200" s="179" t="s">
        <v>186</v>
      </c>
      <c r="B200" s="19" t="s">
        <v>13</v>
      </c>
      <c r="C200" s="19" t="s">
        <v>135</v>
      </c>
      <c r="D200" s="19" t="s">
        <v>187</v>
      </c>
      <c r="E200" s="19"/>
      <c r="F200" s="201">
        <v>5738</v>
      </c>
      <c r="G200" s="201">
        <v>0</v>
      </c>
      <c r="H200" s="201">
        <v>5738</v>
      </c>
      <c r="I200" s="202">
        <v>0</v>
      </c>
      <c r="J200" s="203">
        <f t="shared" si="0"/>
        <v>100</v>
      </c>
      <c r="K200" s="203"/>
    </row>
    <row r="201" spans="1:11" ht="38.25" x14ac:dyDescent="0.25">
      <c r="A201" s="179" t="s">
        <v>148</v>
      </c>
      <c r="B201" s="19" t="s">
        <v>13</v>
      </c>
      <c r="C201" s="19" t="s">
        <v>135</v>
      </c>
      <c r="D201" s="19" t="s">
        <v>187</v>
      </c>
      <c r="E201" s="19" t="s">
        <v>149</v>
      </c>
      <c r="F201" s="201">
        <v>5738</v>
      </c>
      <c r="G201" s="201">
        <v>0</v>
      </c>
      <c r="H201" s="201">
        <v>5738</v>
      </c>
      <c r="I201" s="202">
        <v>0</v>
      </c>
      <c r="J201" s="203">
        <f t="shared" si="0"/>
        <v>100</v>
      </c>
      <c r="K201" s="203"/>
    </row>
    <row r="202" spans="1:11" ht="25.5" x14ac:dyDescent="0.25">
      <c r="A202" s="179" t="s">
        <v>150</v>
      </c>
      <c r="B202" s="19" t="s">
        <v>13</v>
      </c>
      <c r="C202" s="19" t="s">
        <v>135</v>
      </c>
      <c r="D202" s="19" t="s">
        <v>187</v>
      </c>
      <c r="E202" s="19" t="s">
        <v>151</v>
      </c>
      <c r="F202" s="201">
        <v>5738</v>
      </c>
      <c r="G202" s="201">
        <v>0</v>
      </c>
      <c r="H202" s="201">
        <v>5738</v>
      </c>
      <c r="I202" s="202">
        <v>0</v>
      </c>
      <c r="J202" s="203">
        <f t="shared" si="0"/>
        <v>100</v>
      </c>
      <c r="K202" s="203"/>
    </row>
    <row r="203" spans="1:11" ht="191.25" x14ac:dyDescent="0.25">
      <c r="A203" s="179" t="s">
        <v>188</v>
      </c>
      <c r="B203" s="19" t="s">
        <v>13</v>
      </c>
      <c r="C203" s="19" t="s">
        <v>135</v>
      </c>
      <c r="D203" s="19" t="s">
        <v>189</v>
      </c>
      <c r="E203" s="19"/>
      <c r="F203" s="201">
        <v>6101</v>
      </c>
      <c r="G203" s="201">
        <v>0</v>
      </c>
      <c r="H203" s="201">
        <v>6098.8</v>
      </c>
      <c r="I203" s="202">
        <v>0</v>
      </c>
      <c r="J203" s="203">
        <f t="shared" si="0"/>
        <v>99.963940337649575</v>
      </c>
      <c r="K203" s="203"/>
    </row>
    <row r="204" spans="1:11" ht="38.25" x14ac:dyDescent="0.25">
      <c r="A204" s="179" t="s">
        <v>148</v>
      </c>
      <c r="B204" s="19" t="s">
        <v>13</v>
      </c>
      <c r="C204" s="19" t="s">
        <v>135</v>
      </c>
      <c r="D204" s="19" t="s">
        <v>189</v>
      </c>
      <c r="E204" s="19" t="s">
        <v>149</v>
      </c>
      <c r="F204" s="201">
        <v>6101</v>
      </c>
      <c r="G204" s="201">
        <v>0</v>
      </c>
      <c r="H204" s="201">
        <v>6098.8</v>
      </c>
      <c r="I204" s="202">
        <v>0</v>
      </c>
      <c r="J204" s="203">
        <f t="shared" si="0"/>
        <v>99.963940337649575</v>
      </c>
      <c r="K204" s="203"/>
    </row>
    <row r="205" spans="1:11" ht="25.5" x14ac:dyDescent="0.25">
      <c r="A205" s="179" t="s">
        <v>150</v>
      </c>
      <c r="B205" s="19" t="s">
        <v>13</v>
      </c>
      <c r="C205" s="19" t="s">
        <v>135</v>
      </c>
      <c r="D205" s="19" t="s">
        <v>189</v>
      </c>
      <c r="E205" s="19" t="s">
        <v>151</v>
      </c>
      <c r="F205" s="201">
        <v>6101</v>
      </c>
      <c r="G205" s="201">
        <v>0</v>
      </c>
      <c r="H205" s="201">
        <v>6098.8</v>
      </c>
      <c r="I205" s="202">
        <v>0</v>
      </c>
      <c r="J205" s="203">
        <f t="shared" si="0"/>
        <v>99.963940337649575</v>
      </c>
      <c r="K205" s="203"/>
    </row>
    <row r="206" spans="1:11" ht="63.75" x14ac:dyDescent="0.25">
      <c r="A206" s="179" t="s">
        <v>190</v>
      </c>
      <c r="B206" s="19" t="s">
        <v>13</v>
      </c>
      <c r="C206" s="19" t="s">
        <v>135</v>
      </c>
      <c r="D206" s="19" t="s">
        <v>191</v>
      </c>
      <c r="E206" s="19"/>
      <c r="F206" s="201">
        <v>1926</v>
      </c>
      <c r="G206" s="201">
        <v>0</v>
      </c>
      <c r="H206" s="201">
        <v>1720</v>
      </c>
      <c r="I206" s="202">
        <v>0</v>
      </c>
      <c r="J206" s="203">
        <f t="shared" si="0"/>
        <v>89.30425752855659</v>
      </c>
      <c r="K206" s="203"/>
    </row>
    <row r="207" spans="1:11" ht="165.75" x14ac:dyDescent="0.25">
      <c r="A207" s="179" t="s">
        <v>192</v>
      </c>
      <c r="B207" s="19" t="s">
        <v>13</v>
      </c>
      <c r="C207" s="19" t="s">
        <v>135</v>
      </c>
      <c r="D207" s="19" t="s">
        <v>193</v>
      </c>
      <c r="E207" s="19"/>
      <c r="F207" s="201">
        <v>1926</v>
      </c>
      <c r="G207" s="201">
        <v>0</v>
      </c>
      <c r="H207" s="201">
        <v>1720</v>
      </c>
      <c r="I207" s="202">
        <v>0</v>
      </c>
      <c r="J207" s="203">
        <f t="shared" si="0"/>
        <v>89.30425752855659</v>
      </c>
      <c r="K207" s="203"/>
    </row>
    <row r="208" spans="1:11" ht="38.25" x14ac:dyDescent="0.25">
      <c r="A208" s="179" t="s">
        <v>148</v>
      </c>
      <c r="B208" s="19" t="s">
        <v>13</v>
      </c>
      <c r="C208" s="19" t="s">
        <v>135</v>
      </c>
      <c r="D208" s="19" t="s">
        <v>193</v>
      </c>
      <c r="E208" s="19" t="s">
        <v>149</v>
      </c>
      <c r="F208" s="201">
        <v>1926</v>
      </c>
      <c r="G208" s="201">
        <v>0</v>
      </c>
      <c r="H208" s="201">
        <v>1720</v>
      </c>
      <c r="I208" s="202">
        <v>0</v>
      </c>
      <c r="J208" s="203">
        <f t="shared" si="0"/>
        <v>89.30425752855659</v>
      </c>
      <c r="K208" s="203"/>
    </row>
    <row r="209" spans="1:11" ht="25.5" x14ac:dyDescent="0.25">
      <c r="A209" s="179" t="s">
        <v>150</v>
      </c>
      <c r="B209" s="19" t="s">
        <v>13</v>
      </c>
      <c r="C209" s="19" t="s">
        <v>135</v>
      </c>
      <c r="D209" s="19" t="s">
        <v>193</v>
      </c>
      <c r="E209" s="19" t="s">
        <v>151</v>
      </c>
      <c r="F209" s="201">
        <v>1926</v>
      </c>
      <c r="G209" s="201">
        <v>0</v>
      </c>
      <c r="H209" s="201">
        <v>1720</v>
      </c>
      <c r="I209" s="202">
        <v>0</v>
      </c>
      <c r="J209" s="203">
        <f t="shared" si="0"/>
        <v>89.30425752855659</v>
      </c>
      <c r="K209" s="203"/>
    </row>
    <row r="210" spans="1:11" ht="25.5" x14ac:dyDescent="0.25">
      <c r="A210" s="179" t="s">
        <v>104</v>
      </c>
      <c r="B210" s="19" t="s">
        <v>13</v>
      </c>
      <c r="C210" s="19" t="s">
        <v>135</v>
      </c>
      <c r="D210" s="19" t="s">
        <v>105</v>
      </c>
      <c r="E210" s="19"/>
      <c r="F210" s="201">
        <v>1449.9</v>
      </c>
      <c r="G210" s="201">
        <v>0</v>
      </c>
      <c r="H210" s="201">
        <v>1449.9</v>
      </c>
      <c r="I210" s="202">
        <v>0</v>
      </c>
      <c r="J210" s="203">
        <f t="shared" si="0"/>
        <v>100</v>
      </c>
      <c r="K210" s="203"/>
    </row>
    <row r="211" spans="1:11" x14ac:dyDescent="0.25">
      <c r="A211" s="179" t="s">
        <v>18</v>
      </c>
      <c r="B211" s="19" t="s">
        <v>13</v>
      </c>
      <c r="C211" s="19" t="s">
        <v>135</v>
      </c>
      <c r="D211" s="19" t="s">
        <v>194</v>
      </c>
      <c r="E211" s="19"/>
      <c r="F211" s="201">
        <v>1449.9</v>
      </c>
      <c r="G211" s="201">
        <v>0</v>
      </c>
      <c r="H211" s="201">
        <v>1449.9</v>
      </c>
      <c r="I211" s="202">
        <v>0</v>
      </c>
      <c r="J211" s="203">
        <f t="shared" si="0"/>
        <v>100</v>
      </c>
      <c r="K211" s="203"/>
    </row>
    <row r="212" spans="1:11" ht="38.25" x14ac:dyDescent="0.25">
      <c r="A212" s="179" t="s">
        <v>20</v>
      </c>
      <c r="B212" s="19" t="s">
        <v>13</v>
      </c>
      <c r="C212" s="19" t="s">
        <v>135</v>
      </c>
      <c r="D212" s="19" t="s">
        <v>195</v>
      </c>
      <c r="E212" s="19"/>
      <c r="F212" s="201">
        <v>1449.9</v>
      </c>
      <c r="G212" s="201">
        <v>0</v>
      </c>
      <c r="H212" s="201">
        <v>1449.9</v>
      </c>
      <c r="I212" s="202">
        <v>0</v>
      </c>
      <c r="J212" s="203">
        <f t="shared" si="0"/>
        <v>100</v>
      </c>
      <c r="K212" s="203"/>
    </row>
    <row r="213" spans="1:11" ht="25.5" x14ac:dyDescent="0.25">
      <c r="A213" s="179" t="s">
        <v>153</v>
      </c>
      <c r="B213" s="19" t="s">
        <v>13</v>
      </c>
      <c r="C213" s="19" t="s">
        <v>135</v>
      </c>
      <c r="D213" s="19" t="s">
        <v>196</v>
      </c>
      <c r="E213" s="19"/>
      <c r="F213" s="201">
        <v>499.9</v>
      </c>
      <c r="G213" s="201">
        <v>0</v>
      </c>
      <c r="H213" s="201">
        <v>499.9</v>
      </c>
      <c r="I213" s="202">
        <v>0</v>
      </c>
      <c r="J213" s="203">
        <f t="shared" si="0"/>
        <v>100</v>
      </c>
      <c r="K213" s="203"/>
    </row>
    <row r="214" spans="1:11" ht="25.5" x14ac:dyDescent="0.25">
      <c r="A214" s="179" t="s">
        <v>40</v>
      </c>
      <c r="B214" s="19" t="s">
        <v>13</v>
      </c>
      <c r="C214" s="19" t="s">
        <v>135</v>
      </c>
      <c r="D214" s="19" t="s">
        <v>196</v>
      </c>
      <c r="E214" s="19" t="s">
        <v>41</v>
      </c>
      <c r="F214" s="201">
        <v>499.9</v>
      </c>
      <c r="G214" s="201">
        <v>0</v>
      </c>
      <c r="H214" s="201">
        <v>499.9</v>
      </c>
      <c r="I214" s="202">
        <v>0</v>
      </c>
      <c r="J214" s="203">
        <f t="shared" si="0"/>
        <v>100</v>
      </c>
      <c r="K214" s="203"/>
    </row>
    <row r="215" spans="1:11" ht="38.25" x14ac:dyDescent="0.25">
      <c r="A215" s="179" t="s">
        <v>42</v>
      </c>
      <c r="B215" s="19" t="s">
        <v>13</v>
      </c>
      <c r="C215" s="19" t="s">
        <v>135</v>
      </c>
      <c r="D215" s="19" t="s">
        <v>196</v>
      </c>
      <c r="E215" s="19" t="s">
        <v>43</v>
      </c>
      <c r="F215" s="201">
        <v>499.9</v>
      </c>
      <c r="G215" s="201">
        <v>0</v>
      </c>
      <c r="H215" s="201">
        <v>499.9</v>
      </c>
      <c r="I215" s="202">
        <v>0</v>
      </c>
      <c r="J215" s="203">
        <f t="shared" si="0"/>
        <v>100</v>
      </c>
      <c r="K215" s="203"/>
    </row>
    <row r="216" spans="1:11" ht="51" x14ac:dyDescent="0.25">
      <c r="A216" s="179" t="s">
        <v>197</v>
      </c>
      <c r="B216" s="19" t="s">
        <v>13</v>
      </c>
      <c r="C216" s="19" t="s">
        <v>135</v>
      </c>
      <c r="D216" s="19" t="s">
        <v>198</v>
      </c>
      <c r="E216" s="19"/>
      <c r="F216" s="201">
        <v>950</v>
      </c>
      <c r="G216" s="201">
        <v>0</v>
      </c>
      <c r="H216" s="201">
        <v>950</v>
      </c>
      <c r="I216" s="202">
        <v>0</v>
      </c>
      <c r="J216" s="203">
        <f t="shared" si="0"/>
        <v>100</v>
      </c>
      <c r="K216" s="203"/>
    </row>
    <row r="217" spans="1:11" ht="38.25" x14ac:dyDescent="0.25">
      <c r="A217" s="179" t="s">
        <v>148</v>
      </c>
      <c r="B217" s="19" t="s">
        <v>13</v>
      </c>
      <c r="C217" s="19" t="s">
        <v>135</v>
      </c>
      <c r="D217" s="19" t="s">
        <v>198</v>
      </c>
      <c r="E217" s="19" t="s">
        <v>149</v>
      </c>
      <c r="F217" s="201">
        <v>950</v>
      </c>
      <c r="G217" s="201">
        <v>0</v>
      </c>
      <c r="H217" s="201">
        <v>950</v>
      </c>
      <c r="I217" s="202">
        <v>0</v>
      </c>
      <c r="J217" s="203">
        <f t="shared" si="0"/>
        <v>100</v>
      </c>
      <c r="K217" s="203"/>
    </row>
    <row r="218" spans="1:11" x14ac:dyDescent="0.25">
      <c r="A218" s="179" t="s">
        <v>150</v>
      </c>
      <c r="B218" s="19" t="s">
        <v>13</v>
      </c>
      <c r="C218" s="19" t="s">
        <v>135</v>
      </c>
      <c r="D218" s="19" t="s">
        <v>198</v>
      </c>
      <c r="E218" s="19" t="s">
        <v>151</v>
      </c>
      <c r="F218" s="201">
        <v>950</v>
      </c>
      <c r="G218" s="201">
        <v>0</v>
      </c>
      <c r="H218" s="201">
        <v>950</v>
      </c>
      <c r="I218" s="202">
        <v>0</v>
      </c>
      <c r="J218" s="203">
        <f t="shared" si="0"/>
        <v>100</v>
      </c>
      <c r="K218" s="203"/>
    </row>
    <row r="219" spans="1:11" x14ac:dyDescent="0.25">
      <c r="A219" s="179" t="s">
        <v>28</v>
      </c>
      <c r="B219" s="19" t="s">
        <v>13</v>
      </c>
      <c r="C219" s="19" t="s">
        <v>135</v>
      </c>
      <c r="D219" s="19" t="s">
        <v>29</v>
      </c>
      <c r="E219" s="19"/>
      <c r="F219" s="201">
        <v>76183.7</v>
      </c>
      <c r="G219" s="201">
        <v>0</v>
      </c>
      <c r="H219" s="201">
        <v>75602.899999999994</v>
      </c>
      <c r="I219" s="202">
        <v>0</v>
      </c>
      <c r="J219" s="203">
        <f t="shared" si="0"/>
        <v>99.237632196913509</v>
      </c>
      <c r="K219" s="203"/>
    </row>
    <row r="220" spans="1:11" x14ac:dyDescent="0.25">
      <c r="A220" s="179" t="s">
        <v>128</v>
      </c>
      <c r="B220" s="19" t="s">
        <v>13</v>
      </c>
      <c r="C220" s="19" t="s">
        <v>135</v>
      </c>
      <c r="D220" s="19" t="s">
        <v>129</v>
      </c>
      <c r="E220" s="19"/>
      <c r="F220" s="201">
        <v>7193.1</v>
      </c>
      <c r="G220" s="201">
        <v>0</v>
      </c>
      <c r="H220" s="201">
        <v>6989.1</v>
      </c>
      <c r="I220" s="202">
        <v>0</v>
      </c>
      <c r="J220" s="203">
        <f t="shared" si="0"/>
        <v>97.163948784251573</v>
      </c>
      <c r="K220" s="203"/>
    </row>
    <row r="221" spans="1:11" ht="25.5" x14ac:dyDescent="0.25">
      <c r="A221" s="179" t="s">
        <v>40</v>
      </c>
      <c r="B221" s="19" t="s">
        <v>13</v>
      </c>
      <c r="C221" s="19" t="s">
        <v>135</v>
      </c>
      <c r="D221" s="19" t="s">
        <v>129</v>
      </c>
      <c r="E221" s="19" t="s">
        <v>41</v>
      </c>
      <c r="F221" s="201">
        <v>2388.5</v>
      </c>
      <c r="G221" s="201">
        <v>0</v>
      </c>
      <c r="H221" s="201">
        <v>2184.5</v>
      </c>
      <c r="I221" s="202">
        <v>0</v>
      </c>
      <c r="J221" s="203">
        <f t="shared" si="0"/>
        <v>91.459074733096088</v>
      </c>
      <c r="K221" s="203"/>
    </row>
    <row r="222" spans="1:11" ht="38.25" x14ac:dyDescent="0.25">
      <c r="A222" s="179" t="s">
        <v>42</v>
      </c>
      <c r="B222" s="19" t="s">
        <v>13</v>
      </c>
      <c r="C222" s="19" t="s">
        <v>135</v>
      </c>
      <c r="D222" s="19" t="s">
        <v>129</v>
      </c>
      <c r="E222" s="19" t="s">
        <v>43</v>
      </c>
      <c r="F222" s="201">
        <v>2388.5</v>
      </c>
      <c r="G222" s="201">
        <v>0</v>
      </c>
      <c r="H222" s="201">
        <v>2184.5</v>
      </c>
      <c r="I222" s="202">
        <v>0</v>
      </c>
      <c r="J222" s="203">
        <f t="shared" si="0"/>
        <v>91.459074733096088</v>
      </c>
      <c r="K222" s="203"/>
    </row>
    <row r="223" spans="1:11" x14ac:dyDescent="0.25">
      <c r="A223" s="179" t="s">
        <v>100</v>
      </c>
      <c r="B223" s="19" t="s">
        <v>13</v>
      </c>
      <c r="C223" s="19" t="s">
        <v>135</v>
      </c>
      <c r="D223" s="19" t="s">
        <v>129</v>
      </c>
      <c r="E223" s="19" t="s">
        <v>101</v>
      </c>
      <c r="F223" s="201">
        <v>4804.6000000000004</v>
      </c>
      <c r="G223" s="201">
        <v>0</v>
      </c>
      <c r="H223" s="201">
        <v>4804.6000000000004</v>
      </c>
      <c r="I223" s="202">
        <v>0</v>
      </c>
      <c r="J223" s="203">
        <f t="shared" si="0"/>
        <v>100</v>
      </c>
      <c r="K223" s="203"/>
    </row>
    <row r="224" spans="1:11" ht="51" x14ac:dyDescent="0.25">
      <c r="A224" s="179" t="s">
        <v>199</v>
      </c>
      <c r="B224" s="19" t="s">
        <v>13</v>
      </c>
      <c r="C224" s="19" t="s">
        <v>135</v>
      </c>
      <c r="D224" s="19" t="s">
        <v>129</v>
      </c>
      <c r="E224" s="19" t="s">
        <v>200</v>
      </c>
      <c r="F224" s="201">
        <v>584</v>
      </c>
      <c r="G224" s="201">
        <v>0</v>
      </c>
      <c r="H224" s="201">
        <v>584</v>
      </c>
      <c r="I224" s="202">
        <v>0</v>
      </c>
      <c r="J224" s="203">
        <f t="shared" si="0"/>
        <v>100</v>
      </c>
      <c r="K224" s="203"/>
    </row>
    <row r="225" spans="1:11" x14ac:dyDescent="0.25">
      <c r="A225" s="179" t="s">
        <v>201</v>
      </c>
      <c r="B225" s="19" t="s">
        <v>13</v>
      </c>
      <c r="C225" s="19" t="s">
        <v>135</v>
      </c>
      <c r="D225" s="19" t="s">
        <v>129</v>
      </c>
      <c r="E225" s="19" t="s">
        <v>202</v>
      </c>
      <c r="F225" s="201">
        <v>4220.7</v>
      </c>
      <c r="G225" s="201">
        <v>0</v>
      </c>
      <c r="H225" s="201">
        <v>4220.7</v>
      </c>
      <c r="I225" s="202">
        <v>0</v>
      </c>
      <c r="J225" s="203">
        <f t="shared" si="0"/>
        <v>100</v>
      </c>
      <c r="K225" s="203"/>
    </row>
    <row r="226" spans="1:11" ht="25.5" x14ac:dyDescent="0.25">
      <c r="A226" s="179" t="s">
        <v>203</v>
      </c>
      <c r="B226" s="19" t="s">
        <v>13</v>
      </c>
      <c r="C226" s="19" t="s">
        <v>135</v>
      </c>
      <c r="D226" s="19" t="s">
        <v>204</v>
      </c>
      <c r="E226" s="19"/>
      <c r="F226" s="201">
        <v>17830.8</v>
      </c>
      <c r="G226" s="201">
        <v>0</v>
      </c>
      <c r="H226" s="201">
        <v>17830.8</v>
      </c>
      <c r="I226" s="202">
        <v>0</v>
      </c>
      <c r="J226" s="203">
        <f t="shared" si="0"/>
        <v>100</v>
      </c>
      <c r="K226" s="203"/>
    </row>
    <row r="227" spans="1:11" x14ac:dyDescent="0.25">
      <c r="A227" s="179" t="s">
        <v>100</v>
      </c>
      <c r="B227" s="19" t="s">
        <v>13</v>
      </c>
      <c r="C227" s="19" t="s">
        <v>135</v>
      </c>
      <c r="D227" s="19" t="s">
        <v>204</v>
      </c>
      <c r="E227" s="19" t="s">
        <v>101</v>
      </c>
      <c r="F227" s="201">
        <v>17830.8</v>
      </c>
      <c r="G227" s="201">
        <v>0</v>
      </c>
      <c r="H227" s="201">
        <v>17830.8</v>
      </c>
      <c r="I227" s="202">
        <v>0</v>
      </c>
      <c r="J227" s="203">
        <f t="shared" si="0"/>
        <v>100</v>
      </c>
      <c r="K227" s="203"/>
    </row>
    <row r="228" spans="1:11" x14ac:dyDescent="0.25">
      <c r="A228" s="179" t="s">
        <v>201</v>
      </c>
      <c r="B228" s="19" t="s">
        <v>13</v>
      </c>
      <c r="C228" s="19" t="s">
        <v>135</v>
      </c>
      <c r="D228" s="19" t="s">
        <v>204</v>
      </c>
      <c r="E228" s="19" t="s">
        <v>202</v>
      </c>
      <c r="F228" s="201">
        <v>17830.8</v>
      </c>
      <c r="G228" s="201">
        <v>0</v>
      </c>
      <c r="H228" s="201">
        <v>17830.8</v>
      </c>
      <c r="I228" s="202">
        <v>0</v>
      </c>
      <c r="J228" s="203">
        <f t="shared" si="0"/>
        <v>100</v>
      </c>
      <c r="K228" s="203"/>
    </row>
    <row r="229" spans="1:11" ht="38.25" x14ac:dyDescent="0.25">
      <c r="A229" s="179" t="s">
        <v>112</v>
      </c>
      <c r="B229" s="19" t="s">
        <v>13</v>
      </c>
      <c r="C229" s="19" t="s">
        <v>135</v>
      </c>
      <c r="D229" s="19" t="s">
        <v>113</v>
      </c>
      <c r="E229" s="19"/>
      <c r="F229" s="201">
        <v>715.7</v>
      </c>
      <c r="G229" s="201">
        <v>0</v>
      </c>
      <c r="H229" s="201">
        <v>338.9</v>
      </c>
      <c r="I229" s="202">
        <v>0</v>
      </c>
      <c r="J229" s="203">
        <f t="shared" si="0"/>
        <v>47.352242559731728</v>
      </c>
      <c r="K229" s="203"/>
    </row>
    <row r="230" spans="1:11" ht="25.5" x14ac:dyDescent="0.25">
      <c r="A230" s="179" t="s">
        <v>40</v>
      </c>
      <c r="B230" s="19" t="s">
        <v>13</v>
      </c>
      <c r="C230" s="19" t="s">
        <v>135</v>
      </c>
      <c r="D230" s="19" t="s">
        <v>113</v>
      </c>
      <c r="E230" s="19" t="s">
        <v>41</v>
      </c>
      <c r="F230" s="201">
        <v>300</v>
      </c>
      <c r="G230" s="201">
        <v>0</v>
      </c>
      <c r="H230" s="201">
        <v>48.5</v>
      </c>
      <c r="I230" s="202">
        <v>0</v>
      </c>
      <c r="J230" s="203">
        <f t="shared" si="0"/>
        <v>16.166666666666664</v>
      </c>
      <c r="K230" s="203"/>
    </row>
    <row r="231" spans="1:11" ht="38.25" x14ac:dyDescent="0.25">
      <c r="A231" s="179" t="s">
        <v>42</v>
      </c>
      <c r="B231" s="19" t="s">
        <v>13</v>
      </c>
      <c r="C231" s="19" t="s">
        <v>135</v>
      </c>
      <c r="D231" s="19" t="s">
        <v>113</v>
      </c>
      <c r="E231" s="19" t="s">
        <v>43</v>
      </c>
      <c r="F231" s="201">
        <v>300</v>
      </c>
      <c r="G231" s="201">
        <v>0</v>
      </c>
      <c r="H231" s="201">
        <v>48.5</v>
      </c>
      <c r="I231" s="202">
        <v>0</v>
      </c>
      <c r="J231" s="203">
        <f t="shared" si="0"/>
        <v>16.166666666666664</v>
      </c>
      <c r="K231" s="203"/>
    </row>
    <row r="232" spans="1:11" x14ac:dyDescent="0.25">
      <c r="A232" s="179" t="s">
        <v>100</v>
      </c>
      <c r="B232" s="19" t="s">
        <v>13</v>
      </c>
      <c r="C232" s="19" t="s">
        <v>135</v>
      </c>
      <c r="D232" s="19" t="s">
        <v>113</v>
      </c>
      <c r="E232" s="19" t="s">
        <v>101</v>
      </c>
      <c r="F232" s="201">
        <v>415.7</v>
      </c>
      <c r="G232" s="201">
        <v>0</v>
      </c>
      <c r="H232" s="201">
        <v>290.39999999999998</v>
      </c>
      <c r="I232" s="202">
        <v>0</v>
      </c>
      <c r="J232" s="203">
        <f t="shared" si="0"/>
        <v>69.858070724079852</v>
      </c>
      <c r="K232" s="203"/>
    </row>
    <row r="233" spans="1:11" x14ac:dyDescent="0.25">
      <c r="A233" s="179" t="s">
        <v>102</v>
      </c>
      <c r="B233" s="19" t="s">
        <v>13</v>
      </c>
      <c r="C233" s="19" t="s">
        <v>135</v>
      </c>
      <c r="D233" s="19" t="s">
        <v>113</v>
      </c>
      <c r="E233" s="19" t="s">
        <v>103</v>
      </c>
      <c r="F233" s="201">
        <v>415.7</v>
      </c>
      <c r="G233" s="201">
        <v>0</v>
      </c>
      <c r="H233" s="201">
        <v>290.39999999999998</v>
      </c>
      <c r="I233" s="202">
        <v>0</v>
      </c>
      <c r="J233" s="203">
        <f t="shared" si="0"/>
        <v>69.858070724079852</v>
      </c>
      <c r="K233" s="203"/>
    </row>
    <row r="234" spans="1:11" x14ac:dyDescent="0.25">
      <c r="A234" s="179" t="s">
        <v>205</v>
      </c>
      <c r="B234" s="19" t="s">
        <v>13</v>
      </c>
      <c r="C234" s="19" t="s">
        <v>135</v>
      </c>
      <c r="D234" s="19" t="s">
        <v>206</v>
      </c>
      <c r="E234" s="19"/>
      <c r="F234" s="201">
        <v>50444</v>
      </c>
      <c r="G234" s="201">
        <v>0</v>
      </c>
      <c r="H234" s="201">
        <v>50444</v>
      </c>
      <c r="I234" s="202">
        <v>0</v>
      </c>
      <c r="J234" s="203">
        <f t="shared" si="0"/>
        <v>100</v>
      </c>
      <c r="K234" s="203"/>
    </row>
    <row r="235" spans="1:11" ht="25.5" x14ac:dyDescent="0.25">
      <c r="A235" s="179" t="s">
        <v>114</v>
      </c>
      <c r="B235" s="19" t="s">
        <v>13</v>
      </c>
      <c r="C235" s="19" t="s">
        <v>135</v>
      </c>
      <c r="D235" s="19" t="s">
        <v>206</v>
      </c>
      <c r="E235" s="19" t="s">
        <v>115</v>
      </c>
      <c r="F235" s="201">
        <v>25444</v>
      </c>
      <c r="G235" s="201">
        <v>0</v>
      </c>
      <c r="H235" s="201">
        <v>25444</v>
      </c>
      <c r="I235" s="202">
        <v>0</v>
      </c>
      <c r="J235" s="203">
        <f t="shared" si="0"/>
        <v>100</v>
      </c>
      <c r="K235" s="203"/>
    </row>
    <row r="236" spans="1:11" x14ac:dyDescent="0.25">
      <c r="A236" s="179" t="s">
        <v>207</v>
      </c>
      <c r="B236" s="19" t="s">
        <v>13</v>
      </c>
      <c r="C236" s="19" t="s">
        <v>135</v>
      </c>
      <c r="D236" s="19" t="s">
        <v>206</v>
      </c>
      <c r="E236" s="19" t="s">
        <v>208</v>
      </c>
      <c r="F236" s="201">
        <v>25444</v>
      </c>
      <c r="G236" s="201">
        <v>0</v>
      </c>
      <c r="H236" s="201">
        <v>25444</v>
      </c>
      <c r="I236" s="202">
        <v>0</v>
      </c>
      <c r="J236" s="203">
        <f t="shared" si="0"/>
        <v>100</v>
      </c>
      <c r="K236" s="203"/>
    </row>
    <row r="237" spans="1:11" ht="38.25" x14ac:dyDescent="0.25">
      <c r="A237" s="179" t="s">
        <v>148</v>
      </c>
      <c r="B237" s="19" t="s">
        <v>13</v>
      </c>
      <c r="C237" s="19" t="s">
        <v>135</v>
      </c>
      <c r="D237" s="19" t="s">
        <v>206</v>
      </c>
      <c r="E237" s="19" t="s">
        <v>149</v>
      </c>
      <c r="F237" s="201">
        <v>25000</v>
      </c>
      <c r="G237" s="201">
        <v>0</v>
      </c>
      <c r="H237" s="201">
        <v>25000</v>
      </c>
      <c r="I237" s="202">
        <v>0</v>
      </c>
      <c r="J237" s="203">
        <f t="shared" si="0"/>
        <v>100</v>
      </c>
      <c r="K237" s="203"/>
    </row>
    <row r="238" spans="1:11" ht="38.25" x14ac:dyDescent="0.25">
      <c r="A238" s="179" t="s">
        <v>209</v>
      </c>
      <c r="B238" s="19" t="s">
        <v>13</v>
      </c>
      <c r="C238" s="19" t="s">
        <v>135</v>
      </c>
      <c r="D238" s="19" t="s">
        <v>206</v>
      </c>
      <c r="E238" s="19" t="s">
        <v>210</v>
      </c>
      <c r="F238" s="201">
        <v>25000</v>
      </c>
      <c r="G238" s="201">
        <v>0</v>
      </c>
      <c r="H238" s="201">
        <v>25000</v>
      </c>
      <c r="I238" s="202">
        <v>0</v>
      </c>
      <c r="J238" s="203">
        <f t="shared" si="0"/>
        <v>100</v>
      </c>
      <c r="K238" s="203"/>
    </row>
    <row r="239" spans="1:11" ht="25.5" x14ac:dyDescent="0.25">
      <c r="A239" s="181" t="s">
        <v>211</v>
      </c>
      <c r="B239" s="14" t="s">
        <v>33</v>
      </c>
      <c r="C239" s="14"/>
      <c r="D239" s="14"/>
      <c r="E239" s="14"/>
      <c r="F239" s="15">
        <v>93960.7</v>
      </c>
      <c r="G239" s="15">
        <v>0</v>
      </c>
      <c r="H239" s="15">
        <v>93380.3</v>
      </c>
      <c r="I239" s="205">
        <v>0</v>
      </c>
      <c r="J239" s="205">
        <f t="shared" si="0"/>
        <v>99.382294938202904</v>
      </c>
      <c r="K239" s="205"/>
    </row>
    <row r="240" spans="1:11" ht="51" x14ac:dyDescent="0.25">
      <c r="A240" s="178" t="s">
        <v>212</v>
      </c>
      <c r="B240" s="20" t="s">
        <v>33</v>
      </c>
      <c r="C240" s="20" t="s">
        <v>213</v>
      </c>
      <c r="D240" s="20"/>
      <c r="E240" s="20"/>
      <c r="F240" s="198">
        <v>47110.6</v>
      </c>
      <c r="G240" s="198">
        <v>0</v>
      </c>
      <c r="H240" s="198">
        <v>47075.7</v>
      </c>
      <c r="I240" s="199">
        <v>0</v>
      </c>
      <c r="J240" s="200">
        <f t="shared" si="0"/>
        <v>99.925919007611867</v>
      </c>
      <c r="K240" s="200"/>
    </row>
    <row r="241" spans="1:11" ht="38.25" x14ac:dyDescent="0.25">
      <c r="A241" s="179" t="s">
        <v>214</v>
      </c>
      <c r="B241" s="19" t="s">
        <v>33</v>
      </c>
      <c r="C241" s="19" t="s">
        <v>213</v>
      </c>
      <c r="D241" s="19" t="s">
        <v>215</v>
      </c>
      <c r="E241" s="19"/>
      <c r="F241" s="201">
        <v>47110.6</v>
      </c>
      <c r="G241" s="201">
        <v>0</v>
      </c>
      <c r="H241" s="201">
        <v>47075.7</v>
      </c>
      <c r="I241" s="202">
        <v>0</v>
      </c>
      <c r="J241" s="203">
        <f t="shared" si="0"/>
        <v>99.925919007611867</v>
      </c>
      <c r="K241" s="203"/>
    </row>
    <row r="242" spans="1:11" ht="63.75" x14ac:dyDescent="0.25">
      <c r="A242" s="179" t="s">
        <v>216</v>
      </c>
      <c r="B242" s="19" t="s">
        <v>33</v>
      </c>
      <c r="C242" s="19" t="s">
        <v>213</v>
      </c>
      <c r="D242" s="19" t="s">
        <v>217</v>
      </c>
      <c r="E242" s="19"/>
      <c r="F242" s="201">
        <v>5513.2</v>
      </c>
      <c r="G242" s="201">
        <v>0</v>
      </c>
      <c r="H242" s="201">
        <v>5513.2</v>
      </c>
      <c r="I242" s="202">
        <v>0</v>
      </c>
      <c r="J242" s="203">
        <f t="shared" si="0"/>
        <v>100</v>
      </c>
      <c r="K242" s="203"/>
    </row>
    <row r="243" spans="1:11" ht="63.75" x14ac:dyDescent="0.25">
      <c r="A243" s="179" t="s">
        <v>218</v>
      </c>
      <c r="B243" s="19" t="s">
        <v>33</v>
      </c>
      <c r="C243" s="19" t="s">
        <v>213</v>
      </c>
      <c r="D243" s="19" t="s">
        <v>219</v>
      </c>
      <c r="E243" s="19"/>
      <c r="F243" s="201">
        <v>5513.2</v>
      </c>
      <c r="G243" s="201">
        <v>0</v>
      </c>
      <c r="H243" s="201">
        <v>5513.2</v>
      </c>
      <c r="I243" s="202">
        <v>0</v>
      </c>
      <c r="J243" s="203">
        <f t="shared" ref="J243:J306" si="1">H243/F243*100</f>
        <v>100</v>
      </c>
      <c r="K243" s="203"/>
    </row>
    <row r="244" spans="1:11" ht="38.25" x14ac:dyDescent="0.25">
      <c r="A244" s="179" t="s">
        <v>220</v>
      </c>
      <c r="B244" s="19" t="s">
        <v>33</v>
      </c>
      <c r="C244" s="19" t="s">
        <v>213</v>
      </c>
      <c r="D244" s="19" t="s">
        <v>221</v>
      </c>
      <c r="E244" s="19"/>
      <c r="F244" s="201">
        <v>3137</v>
      </c>
      <c r="G244" s="201">
        <v>0</v>
      </c>
      <c r="H244" s="201">
        <v>3137</v>
      </c>
      <c r="I244" s="202">
        <v>0</v>
      </c>
      <c r="J244" s="203">
        <f t="shared" si="1"/>
        <v>100</v>
      </c>
      <c r="K244" s="203"/>
    </row>
    <row r="245" spans="1:11" ht="25.5" x14ac:dyDescent="0.25">
      <c r="A245" s="179" t="s">
        <v>40</v>
      </c>
      <c r="B245" s="19" t="s">
        <v>33</v>
      </c>
      <c r="C245" s="19" t="s">
        <v>213</v>
      </c>
      <c r="D245" s="19" t="s">
        <v>221</v>
      </c>
      <c r="E245" s="19" t="s">
        <v>41</v>
      </c>
      <c r="F245" s="201">
        <v>3137</v>
      </c>
      <c r="G245" s="201">
        <v>0</v>
      </c>
      <c r="H245" s="201">
        <v>3137</v>
      </c>
      <c r="I245" s="202">
        <v>0</v>
      </c>
      <c r="J245" s="203">
        <f t="shared" si="1"/>
        <v>100</v>
      </c>
      <c r="K245" s="203"/>
    </row>
    <row r="246" spans="1:11" ht="38.25" x14ac:dyDescent="0.25">
      <c r="A246" s="179" t="s">
        <v>42</v>
      </c>
      <c r="B246" s="19" t="s">
        <v>33</v>
      </c>
      <c r="C246" s="19" t="s">
        <v>213</v>
      </c>
      <c r="D246" s="19" t="s">
        <v>221</v>
      </c>
      <c r="E246" s="19" t="s">
        <v>43</v>
      </c>
      <c r="F246" s="201">
        <v>3137</v>
      </c>
      <c r="G246" s="201">
        <v>0</v>
      </c>
      <c r="H246" s="201">
        <v>3137</v>
      </c>
      <c r="I246" s="202">
        <v>0</v>
      </c>
      <c r="J246" s="203">
        <f t="shared" si="1"/>
        <v>100</v>
      </c>
      <c r="K246" s="203"/>
    </row>
    <row r="247" spans="1:11" ht="51" x14ac:dyDescent="0.25">
      <c r="A247" s="179" t="s">
        <v>222</v>
      </c>
      <c r="B247" s="19" t="s">
        <v>33</v>
      </c>
      <c r="C247" s="19" t="s">
        <v>213</v>
      </c>
      <c r="D247" s="19" t="s">
        <v>223</v>
      </c>
      <c r="E247" s="19"/>
      <c r="F247" s="201">
        <v>2376.1999999999998</v>
      </c>
      <c r="G247" s="201">
        <v>0</v>
      </c>
      <c r="H247" s="201">
        <v>2376.1999999999998</v>
      </c>
      <c r="I247" s="202">
        <v>0</v>
      </c>
      <c r="J247" s="203">
        <f t="shared" si="1"/>
        <v>100</v>
      </c>
      <c r="K247" s="203"/>
    </row>
    <row r="248" spans="1:11" ht="38.25" x14ac:dyDescent="0.25">
      <c r="A248" s="179" t="s">
        <v>148</v>
      </c>
      <c r="B248" s="19" t="s">
        <v>33</v>
      </c>
      <c r="C248" s="19" t="s">
        <v>213</v>
      </c>
      <c r="D248" s="19" t="s">
        <v>223</v>
      </c>
      <c r="E248" s="19" t="s">
        <v>149</v>
      </c>
      <c r="F248" s="201">
        <v>2376.1999999999998</v>
      </c>
      <c r="G248" s="201">
        <v>0</v>
      </c>
      <c r="H248" s="201">
        <v>2376.1999999999998</v>
      </c>
      <c r="I248" s="202">
        <v>0</v>
      </c>
      <c r="J248" s="203">
        <f t="shared" si="1"/>
        <v>100</v>
      </c>
      <c r="K248" s="203"/>
    </row>
    <row r="249" spans="1:11" x14ac:dyDescent="0.25">
      <c r="A249" s="179" t="s">
        <v>150</v>
      </c>
      <c r="B249" s="19" t="s">
        <v>33</v>
      </c>
      <c r="C249" s="19" t="s">
        <v>213</v>
      </c>
      <c r="D249" s="19" t="s">
        <v>223</v>
      </c>
      <c r="E249" s="19" t="s">
        <v>151</v>
      </c>
      <c r="F249" s="201">
        <v>2376.1999999999998</v>
      </c>
      <c r="G249" s="201">
        <v>0</v>
      </c>
      <c r="H249" s="201">
        <v>2376.1999999999998</v>
      </c>
      <c r="I249" s="202">
        <v>0</v>
      </c>
      <c r="J249" s="203">
        <f t="shared" si="1"/>
        <v>100</v>
      </c>
      <c r="K249" s="203"/>
    </row>
    <row r="250" spans="1:11" ht="51" x14ac:dyDescent="0.25">
      <c r="A250" s="179" t="s">
        <v>224</v>
      </c>
      <c r="B250" s="19" t="s">
        <v>33</v>
      </c>
      <c r="C250" s="19" t="s">
        <v>213</v>
      </c>
      <c r="D250" s="19" t="s">
        <v>225</v>
      </c>
      <c r="E250" s="19"/>
      <c r="F250" s="201">
        <v>1076</v>
      </c>
      <c r="G250" s="201">
        <v>0</v>
      </c>
      <c r="H250" s="201">
        <v>1076</v>
      </c>
      <c r="I250" s="202">
        <v>0</v>
      </c>
      <c r="J250" s="203">
        <f t="shared" si="1"/>
        <v>100</v>
      </c>
      <c r="K250" s="203"/>
    </row>
    <row r="251" spans="1:11" ht="114.75" x14ac:dyDescent="0.25">
      <c r="A251" s="179" t="s">
        <v>226</v>
      </c>
      <c r="B251" s="19" t="s">
        <v>33</v>
      </c>
      <c r="C251" s="19" t="s">
        <v>213</v>
      </c>
      <c r="D251" s="19" t="s">
        <v>227</v>
      </c>
      <c r="E251" s="19"/>
      <c r="F251" s="201">
        <v>1076</v>
      </c>
      <c r="G251" s="201">
        <v>0</v>
      </c>
      <c r="H251" s="201">
        <v>1076</v>
      </c>
      <c r="I251" s="202">
        <v>0</v>
      </c>
      <c r="J251" s="203">
        <f t="shared" si="1"/>
        <v>100</v>
      </c>
      <c r="K251" s="203"/>
    </row>
    <row r="252" spans="1:11" ht="38.25" x14ac:dyDescent="0.25">
      <c r="A252" s="179" t="s">
        <v>228</v>
      </c>
      <c r="B252" s="19" t="s">
        <v>33</v>
      </c>
      <c r="C252" s="19" t="s">
        <v>213</v>
      </c>
      <c r="D252" s="19" t="s">
        <v>229</v>
      </c>
      <c r="E252" s="19"/>
      <c r="F252" s="201">
        <v>1076</v>
      </c>
      <c r="G252" s="201">
        <v>0</v>
      </c>
      <c r="H252" s="201">
        <v>1076</v>
      </c>
      <c r="I252" s="202">
        <v>0</v>
      </c>
      <c r="J252" s="203">
        <f t="shared" si="1"/>
        <v>100</v>
      </c>
      <c r="K252" s="203"/>
    </row>
    <row r="253" spans="1:11" ht="25.5" x14ac:dyDescent="0.25">
      <c r="A253" s="179" t="s">
        <v>40</v>
      </c>
      <c r="B253" s="19" t="s">
        <v>33</v>
      </c>
      <c r="C253" s="19" t="s">
        <v>213</v>
      </c>
      <c r="D253" s="19" t="s">
        <v>229</v>
      </c>
      <c r="E253" s="19" t="s">
        <v>41</v>
      </c>
      <c r="F253" s="201">
        <v>1076</v>
      </c>
      <c r="G253" s="201">
        <v>0</v>
      </c>
      <c r="H253" s="201">
        <v>1076</v>
      </c>
      <c r="I253" s="202">
        <v>0</v>
      </c>
      <c r="J253" s="203">
        <f t="shared" si="1"/>
        <v>100</v>
      </c>
      <c r="K253" s="203"/>
    </row>
    <row r="254" spans="1:11" ht="38.25" x14ac:dyDescent="0.25">
      <c r="A254" s="179" t="s">
        <v>42</v>
      </c>
      <c r="B254" s="19" t="s">
        <v>33</v>
      </c>
      <c r="C254" s="19" t="s">
        <v>213</v>
      </c>
      <c r="D254" s="19" t="s">
        <v>229</v>
      </c>
      <c r="E254" s="19" t="s">
        <v>43</v>
      </c>
      <c r="F254" s="201">
        <v>1076</v>
      </c>
      <c r="G254" s="201">
        <v>0</v>
      </c>
      <c r="H254" s="201">
        <v>1076</v>
      </c>
      <c r="I254" s="202">
        <v>0</v>
      </c>
      <c r="J254" s="203">
        <f t="shared" si="1"/>
        <v>100</v>
      </c>
      <c r="K254" s="203"/>
    </row>
    <row r="255" spans="1:11" ht="38.25" x14ac:dyDescent="0.25">
      <c r="A255" s="179" t="s">
        <v>230</v>
      </c>
      <c r="B255" s="19" t="s">
        <v>33</v>
      </c>
      <c r="C255" s="19" t="s">
        <v>213</v>
      </c>
      <c r="D255" s="19" t="s">
        <v>231</v>
      </c>
      <c r="E255" s="19"/>
      <c r="F255" s="201">
        <v>1833.5</v>
      </c>
      <c r="G255" s="201">
        <v>0</v>
      </c>
      <c r="H255" s="201">
        <v>1833.5</v>
      </c>
      <c r="I255" s="202">
        <v>0</v>
      </c>
      <c r="J255" s="203">
        <f t="shared" si="1"/>
        <v>100</v>
      </c>
      <c r="K255" s="203"/>
    </row>
    <row r="256" spans="1:11" ht="25.5" x14ac:dyDescent="0.25">
      <c r="A256" s="179" t="s">
        <v>232</v>
      </c>
      <c r="B256" s="19" t="s">
        <v>33</v>
      </c>
      <c r="C256" s="19" t="s">
        <v>213</v>
      </c>
      <c r="D256" s="19" t="s">
        <v>233</v>
      </c>
      <c r="E256" s="19"/>
      <c r="F256" s="201">
        <v>1833.5</v>
      </c>
      <c r="G256" s="201">
        <v>0</v>
      </c>
      <c r="H256" s="201">
        <v>1833.5</v>
      </c>
      <c r="I256" s="202">
        <v>0</v>
      </c>
      <c r="J256" s="203">
        <f t="shared" si="1"/>
        <v>100</v>
      </c>
      <c r="K256" s="203"/>
    </row>
    <row r="257" spans="1:11" ht="38.25" x14ac:dyDescent="0.25">
      <c r="A257" s="179" t="s">
        <v>234</v>
      </c>
      <c r="B257" s="19" t="s">
        <v>33</v>
      </c>
      <c r="C257" s="19" t="s">
        <v>213</v>
      </c>
      <c r="D257" s="19" t="s">
        <v>235</v>
      </c>
      <c r="E257" s="19"/>
      <c r="F257" s="201">
        <v>879</v>
      </c>
      <c r="G257" s="201">
        <v>0</v>
      </c>
      <c r="H257" s="201">
        <v>879</v>
      </c>
      <c r="I257" s="202">
        <v>0</v>
      </c>
      <c r="J257" s="203">
        <f t="shared" si="1"/>
        <v>100</v>
      </c>
      <c r="K257" s="203"/>
    </row>
    <row r="258" spans="1:11" ht="25.5" x14ac:dyDescent="0.25">
      <c r="A258" s="179" t="s">
        <v>40</v>
      </c>
      <c r="B258" s="19" t="s">
        <v>33</v>
      </c>
      <c r="C258" s="19" t="s">
        <v>213</v>
      </c>
      <c r="D258" s="19" t="s">
        <v>235</v>
      </c>
      <c r="E258" s="19" t="s">
        <v>41</v>
      </c>
      <c r="F258" s="201">
        <v>2</v>
      </c>
      <c r="G258" s="201">
        <v>0</v>
      </c>
      <c r="H258" s="201">
        <v>2</v>
      </c>
      <c r="I258" s="202">
        <v>0</v>
      </c>
      <c r="J258" s="203">
        <f t="shared" si="1"/>
        <v>100</v>
      </c>
      <c r="K258" s="203"/>
    </row>
    <row r="259" spans="1:11" ht="38.25" x14ac:dyDescent="0.25">
      <c r="A259" s="179" t="s">
        <v>42</v>
      </c>
      <c r="B259" s="19" t="s">
        <v>33</v>
      </c>
      <c r="C259" s="19" t="s">
        <v>213</v>
      </c>
      <c r="D259" s="19" t="s">
        <v>235</v>
      </c>
      <c r="E259" s="19" t="s">
        <v>43</v>
      </c>
      <c r="F259" s="201">
        <v>2</v>
      </c>
      <c r="G259" s="201">
        <v>0</v>
      </c>
      <c r="H259" s="201">
        <v>2</v>
      </c>
      <c r="I259" s="202">
        <v>0</v>
      </c>
      <c r="J259" s="203">
        <f t="shared" si="1"/>
        <v>100</v>
      </c>
      <c r="K259" s="203"/>
    </row>
    <row r="260" spans="1:11" ht="25.5" x14ac:dyDescent="0.25">
      <c r="A260" s="179" t="s">
        <v>114</v>
      </c>
      <c r="B260" s="19" t="s">
        <v>33</v>
      </c>
      <c r="C260" s="19" t="s">
        <v>213</v>
      </c>
      <c r="D260" s="19" t="s">
        <v>235</v>
      </c>
      <c r="E260" s="19" t="s">
        <v>115</v>
      </c>
      <c r="F260" s="201">
        <v>877</v>
      </c>
      <c r="G260" s="201">
        <v>0</v>
      </c>
      <c r="H260" s="201">
        <v>877</v>
      </c>
      <c r="I260" s="202">
        <v>0</v>
      </c>
      <c r="J260" s="203">
        <f t="shared" si="1"/>
        <v>100</v>
      </c>
      <c r="K260" s="203"/>
    </row>
    <row r="261" spans="1:11" ht="25.5" x14ac:dyDescent="0.25">
      <c r="A261" s="179" t="s">
        <v>207</v>
      </c>
      <c r="B261" s="19" t="s">
        <v>33</v>
      </c>
      <c r="C261" s="19" t="s">
        <v>213</v>
      </c>
      <c r="D261" s="19" t="s">
        <v>235</v>
      </c>
      <c r="E261" s="19" t="s">
        <v>208</v>
      </c>
      <c r="F261" s="201">
        <v>877</v>
      </c>
      <c r="G261" s="201">
        <v>0</v>
      </c>
      <c r="H261" s="201">
        <v>877</v>
      </c>
      <c r="I261" s="202">
        <v>0</v>
      </c>
      <c r="J261" s="203">
        <f t="shared" si="1"/>
        <v>100</v>
      </c>
      <c r="K261" s="203"/>
    </row>
    <row r="262" spans="1:11" ht="38.25" x14ac:dyDescent="0.25">
      <c r="A262" s="179" t="s">
        <v>236</v>
      </c>
      <c r="B262" s="19" t="s">
        <v>33</v>
      </c>
      <c r="C262" s="19" t="s">
        <v>213</v>
      </c>
      <c r="D262" s="19" t="s">
        <v>237</v>
      </c>
      <c r="E262" s="19"/>
      <c r="F262" s="201">
        <v>123</v>
      </c>
      <c r="G262" s="201">
        <v>0</v>
      </c>
      <c r="H262" s="201">
        <v>123</v>
      </c>
      <c r="I262" s="202">
        <v>0</v>
      </c>
      <c r="J262" s="203">
        <f t="shared" si="1"/>
        <v>100</v>
      </c>
      <c r="K262" s="203"/>
    </row>
    <row r="263" spans="1:11" ht="25.5" x14ac:dyDescent="0.25">
      <c r="A263" s="179" t="s">
        <v>40</v>
      </c>
      <c r="B263" s="19" t="s">
        <v>33</v>
      </c>
      <c r="C263" s="19" t="s">
        <v>213</v>
      </c>
      <c r="D263" s="19" t="s">
        <v>237</v>
      </c>
      <c r="E263" s="19" t="s">
        <v>41</v>
      </c>
      <c r="F263" s="201">
        <v>123</v>
      </c>
      <c r="G263" s="201">
        <v>0</v>
      </c>
      <c r="H263" s="201">
        <v>123</v>
      </c>
      <c r="I263" s="202">
        <v>0</v>
      </c>
      <c r="J263" s="203">
        <f t="shared" si="1"/>
        <v>100</v>
      </c>
      <c r="K263" s="203"/>
    </row>
    <row r="264" spans="1:11" ht="38.25" x14ac:dyDescent="0.25">
      <c r="A264" s="179" t="s">
        <v>42</v>
      </c>
      <c r="B264" s="19" t="s">
        <v>33</v>
      </c>
      <c r="C264" s="19" t="s">
        <v>213</v>
      </c>
      <c r="D264" s="19" t="s">
        <v>237</v>
      </c>
      <c r="E264" s="19" t="s">
        <v>43</v>
      </c>
      <c r="F264" s="201">
        <v>123</v>
      </c>
      <c r="G264" s="201">
        <v>0</v>
      </c>
      <c r="H264" s="201">
        <v>123</v>
      </c>
      <c r="I264" s="202">
        <v>0</v>
      </c>
      <c r="J264" s="203">
        <f t="shared" si="1"/>
        <v>100</v>
      </c>
      <c r="K264" s="203"/>
    </row>
    <row r="265" spans="1:11" ht="38.25" x14ac:dyDescent="0.25">
      <c r="A265" s="179" t="s">
        <v>238</v>
      </c>
      <c r="B265" s="19" t="s">
        <v>33</v>
      </c>
      <c r="C265" s="19" t="s">
        <v>213</v>
      </c>
      <c r="D265" s="19" t="s">
        <v>239</v>
      </c>
      <c r="E265" s="19"/>
      <c r="F265" s="201">
        <v>307.5</v>
      </c>
      <c r="G265" s="201">
        <v>0</v>
      </c>
      <c r="H265" s="201">
        <v>307.5</v>
      </c>
      <c r="I265" s="202">
        <v>0</v>
      </c>
      <c r="J265" s="203">
        <f t="shared" si="1"/>
        <v>100</v>
      </c>
      <c r="K265" s="203"/>
    </row>
    <row r="266" spans="1:11" ht="38.25" x14ac:dyDescent="0.25">
      <c r="A266" s="179" t="s">
        <v>148</v>
      </c>
      <c r="B266" s="19" t="s">
        <v>33</v>
      </c>
      <c r="C266" s="19" t="s">
        <v>213</v>
      </c>
      <c r="D266" s="19" t="s">
        <v>239</v>
      </c>
      <c r="E266" s="19" t="s">
        <v>149</v>
      </c>
      <c r="F266" s="201">
        <v>307.5</v>
      </c>
      <c r="G266" s="201">
        <v>0</v>
      </c>
      <c r="H266" s="201">
        <v>307.5</v>
      </c>
      <c r="I266" s="202">
        <v>0</v>
      </c>
      <c r="J266" s="203">
        <f t="shared" si="1"/>
        <v>100</v>
      </c>
      <c r="K266" s="203"/>
    </row>
    <row r="267" spans="1:11" x14ac:dyDescent="0.25">
      <c r="A267" s="179" t="s">
        <v>240</v>
      </c>
      <c r="B267" s="19" t="s">
        <v>33</v>
      </c>
      <c r="C267" s="19" t="s">
        <v>213</v>
      </c>
      <c r="D267" s="19" t="s">
        <v>239</v>
      </c>
      <c r="E267" s="19" t="s">
        <v>241</v>
      </c>
      <c r="F267" s="201">
        <v>307.5</v>
      </c>
      <c r="G267" s="201">
        <v>0</v>
      </c>
      <c r="H267" s="201">
        <v>307.5</v>
      </c>
      <c r="I267" s="202">
        <v>0</v>
      </c>
      <c r="J267" s="203">
        <f t="shared" si="1"/>
        <v>100</v>
      </c>
      <c r="K267" s="203"/>
    </row>
    <row r="268" spans="1:11" ht="38.25" x14ac:dyDescent="0.25">
      <c r="A268" s="179" t="s">
        <v>242</v>
      </c>
      <c r="B268" s="19" t="s">
        <v>33</v>
      </c>
      <c r="C268" s="19" t="s">
        <v>213</v>
      </c>
      <c r="D268" s="19" t="s">
        <v>243</v>
      </c>
      <c r="E268" s="19"/>
      <c r="F268" s="201">
        <v>524</v>
      </c>
      <c r="G268" s="201">
        <v>0</v>
      </c>
      <c r="H268" s="201">
        <v>524</v>
      </c>
      <c r="I268" s="202">
        <v>0</v>
      </c>
      <c r="J268" s="203">
        <f t="shared" si="1"/>
        <v>100</v>
      </c>
      <c r="K268" s="203"/>
    </row>
    <row r="269" spans="1:11" ht="63.75" x14ac:dyDescent="0.25">
      <c r="A269" s="179" t="s">
        <v>24</v>
      </c>
      <c r="B269" s="19" t="s">
        <v>33</v>
      </c>
      <c r="C269" s="19" t="s">
        <v>213</v>
      </c>
      <c r="D269" s="19" t="s">
        <v>243</v>
      </c>
      <c r="E269" s="19" t="s">
        <v>25</v>
      </c>
      <c r="F269" s="201">
        <v>524</v>
      </c>
      <c r="G269" s="201">
        <v>0</v>
      </c>
      <c r="H269" s="201">
        <v>524</v>
      </c>
      <c r="I269" s="202">
        <v>0</v>
      </c>
      <c r="J269" s="203">
        <f t="shared" si="1"/>
        <v>100</v>
      </c>
      <c r="K269" s="203"/>
    </row>
    <row r="270" spans="1:11" ht="25.5" x14ac:dyDescent="0.25">
      <c r="A270" s="179" t="s">
        <v>142</v>
      </c>
      <c r="B270" s="19" t="s">
        <v>33</v>
      </c>
      <c r="C270" s="19" t="s">
        <v>213</v>
      </c>
      <c r="D270" s="19" t="s">
        <v>243</v>
      </c>
      <c r="E270" s="19" t="s">
        <v>143</v>
      </c>
      <c r="F270" s="201">
        <v>524</v>
      </c>
      <c r="G270" s="201">
        <v>0</v>
      </c>
      <c r="H270" s="201">
        <v>524</v>
      </c>
      <c r="I270" s="202">
        <v>0</v>
      </c>
      <c r="J270" s="203">
        <f t="shared" si="1"/>
        <v>100</v>
      </c>
      <c r="K270" s="203"/>
    </row>
    <row r="271" spans="1:11" x14ac:dyDescent="0.25">
      <c r="A271" s="179" t="s">
        <v>18</v>
      </c>
      <c r="B271" s="19" t="s">
        <v>33</v>
      </c>
      <c r="C271" s="19" t="s">
        <v>213</v>
      </c>
      <c r="D271" s="19" t="s">
        <v>244</v>
      </c>
      <c r="E271" s="19"/>
      <c r="F271" s="201">
        <v>38687.800000000003</v>
      </c>
      <c r="G271" s="201">
        <v>0</v>
      </c>
      <c r="H271" s="201">
        <v>38653</v>
      </c>
      <c r="I271" s="202">
        <v>0</v>
      </c>
      <c r="J271" s="203">
        <f t="shared" si="1"/>
        <v>99.910049162785157</v>
      </c>
      <c r="K271" s="203"/>
    </row>
    <row r="272" spans="1:11" ht="38.25" x14ac:dyDescent="0.25">
      <c r="A272" s="179" t="s">
        <v>20</v>
      </c>
      <c r="B272" s="19" t="s">
        <v>33</v>
      </c>
      <c r="C272" s="19" t="s">
        <v>213</v>
      </c>
      <c r="D272" s="19" t="s">
        <v>245</v>
      </c>
      <c r="E272" s="19"/>
      <c r="F272" s="201">
        <v>38687.800000000003</v>
      </c>
      <c r="G272" s="201">
        <v>0</v>
      </c>
      <c r="H272" s="201">
        <v>38653</v>
      </c>
      <c r="I272" s="202">
        <v>0</v>
      </c>
      <c r="J272" s="203">
        <f t="shared" si="1"/>
        <v>99.910049162785157</v>
      </c>
      <c r="K272" s="203"/>
    </row>
    <row r="273" spans="1:11" ht="38.25" x14ac:dyDescent="0.25">
      <c r="A273" s="179" t="s">
        <v>246</v>
      </c>
      <c r="B273" s="19" t="s">
        <v>33</v>
      </c>
      <c r="C273" s="19" t="s">
        <v>213</v>
      </c>
      <c r="D273" s="19" t="s">
        <v>247</v>
      </c>
      <c r="E273" s="19"/>
      <c r="F273" s="201">
        <v>38687.800000000003</v>
      </c>
      <c r="G273" s="201">
        <v>0</v>
      </c>
      <c r="H273" s="201">
        <v>38653</v>
      </c>
      <c r="I273" s="202">
        <v>0</v>
      </c>
      <c r="J273" s="203">
        <f t="shared" si="1"/>
        <v>99.910049162785157</v>
      </c>
      <c r="K273" s="203"/>
    </row>
    <row r="274" spans="1:11" ht="63.75" x14ac:dyDescent="0.25">
      <c r="A274" s="179" t="s">
        <v>24</v>
      </c>
      <c r="B274" s="19" t="s">
        <v>33</v>
      </c>
      <c r="C274" s="19" t="s">
        <v>213</v>
      </c>
      <c r="D274" s="19" t="s">
        <v>247</v>
      </c>
      <c r="E274" s="19" t="s">
        <v>25</v>
      </c>
      <c r="F274" s="201">
        <v>36714.1</v>
      </c>
      <c r="G274" s="201">
        <v>0</v>
      </c>
      <c r="H274" s="201">
        <v>36697.4</v>
      </c>
      <c r="I274" s="202">
        <v>0</v>
      </c>
      <c r="J274" s="203">
        <f t="shared" si="1"/>
        <v>99.954513388589135</v>
      </c>
      <c r="K274" s="203"/>
    </row>
    <row r="275" spans="1:11" ht="25.5" x14ac:dyDescent="0.25">
      <c r="A275" s="179" t="s">
        <v>142</v>
      </c>
      <c r="B275" s="19" t="s">
        <v>33</v>
      </c>
      <c r="C275" s="19" t="s">
        <v>213</v>
      </c>
      <c r="D275" s="19" t="s">
        <v>247</v>
      </c>
      <c r="E275" s="19" t="s">
        <v>143</v>
      </c>
      <c r="F275" s="201">
        <v>36714.1</v>
      </c>
      <c r="G275" s="201">
        <v>0</v>
      </c>
      <c r="H275" s="201">
        <v>36697.4</v>
      </c>
      <c r="I275" s="202">
        <v>0</v>
      </c>
      <c r="J275" s="203">
        <f t="shared" si="1"/>
        <v>99.954513388589135</v>
      </c>
      <c r="K275" s="203"/>
    </row>
    <row r="276" spans="1:11" ht="25.5" x14ac:dyDescent="0.25">
      <c r="A276" s="179" t="s">
        <v>40</v>
      </c>
      <c r="B276" s="19" t="s">
        <v>33</v>
      </c>
      <c r="C276" s="19" t="s">
        <v>213</v>
      </c>
      <c r="D276" s="19" t="s">
        <v>247</v>
      </c>
      <c r="E276" s="19" t="s">
        <v>41</v>
      </c>
      <c r="F276" s="201">
        <v>1104.0999999999999</v>
      </c>
      <c r="G276" s="201">
        <v>0</v>
      </c>
      <c r="H276" s="201">
        <v>1086</v>
      </c>
      <c r="I276" s="202">
        <v>0</v>
      </c>
      <c r="J276" s="203">
        <f t="shared" si="1"/>
        <v>98.360655737704931</v>
      </c>
      <c r="K276" s="203"/>
    </row>
    <row r="277" spans="1:11" ht="38.25" x14ac:dyDescent="0.25">
      <c r="A277" s="179" t="s">
        <v>42</v>
      </c>
      <c r="B277" s="19" t="s">
        <v>33</v>
      </c>
      <c r="C277" s="19" t="s">
        <v>213</v>
      </c>
      <c r="D277" s="19" t="s">
        <v>247</v>
      </c>
      <c r="E277" s="19" t="s">
        <v>43</v>
      </c>
      <c r="F277" s="201">
        <v>1104.0999999999999</v>
      </c>
      <c r="G277" s="201">
        <v>0</v>
      </c>
      <c r="H277" s="201">
        <v>1086</v>
      </c>
      <c r="I277" s="202">
        <v>0</v>
      </c>
      <c r="J277" s="203">
        <f t="shared" si="1"/>
        <v>98.360655737704931</v>
      </c>
      <c r="K277" s="203"/>
    </row>
    <row r="278" spans="1:11" ht="25.5" x14ac:dyDescent="0.25">
      <c r="A278" s="179" t="s">
        <v>114</v>
      </c>
      <c r="B278" s="19" t="s">
        <v>33</v>
      </c>
      <c r="C278" s="19" t="s">
        <v>213</v>
      </c>
      <c r="D278" s="19" t="s">
        <v>247</v>
      </c>
      <c r="E278" s="19" t="s">
        <v>115</v>
      </c>
      <c r="F278" s="201">
        <v>869.6</v>
      </c>
      <c r="G278" s="201">
        <v>0</v>
      </c>
      <c r="H278" s="201">
        <v>869.6</v>
      </c>
      <c r="I278" s="202">
        <v>0</v>
      </c>
      <c r="J278" s="203">
        <f t="shared" si="1"/>
        <v>100</v>
      </c>
      <c r="K278" s="203"/>
    </row>
    <row r="279" spans="1:11" ht="25.5" x14ac:dyDescent="0.25">
      <c r="A279" s="179" t="s">
        <v>161</v>
      </c>
      <c r="B279" s="19" t="s">
        <v>33</v>
      </c>
      <c r="C279" s="19" t="s">
        <v>213</v>
      </c>
      <c r="D279" s="19" t="s">
        <v>247</v>
      </c>
      <c r="E279" s="19" t="s">
        <v>162</v>
      </c>
      <c r="F279" s="201">
        <v>869.6</v>
      </c>
      <c r="G279" s="201">
        <v>0</v>
      </c>
      <c r="H279" s="201">
        <v>869.6</v>
      </c>
      <c r="I279" s="202">
        <v>0</v>
      </c>
      <c r="J279" s="203">
        <f t="shared" si="1"/>
        <v>100</v>
      </c>
      <c r="K279" s="203"/>
    </row>
    <row r="280" spans="1:11" ht="38.25" x14ac:dyDescent="0.25">
      <c r="A280" s="178" t="s">
        <v>248</v>
      </c>
      <c r="B280" s="20" t="s">
        <v>33</v>
      </c>
      <c r="C280" s="20" t="s">
        <v>249</v>
      </c>
      <c r="D280" s="20"/>
      <c r="E280" s="20"/>
      <c r="F280" s="198">
        <v>46850.1</v>
      </c>
      <c r="G280" s="198">
        <v>0</v>
      </c>
      <c r="H280" s="198">
        <v>46304.6</v>
      </c>
      <c r="I280" s="199">
        <v>0</v>
      </c>
      <c r="J280" s="200">
        <f t="shared" si="1"/>
        <v>98.835648162970841</v>
      </c>
      <c r="K280" s="200"/>
    </row>
    <row r="281" spans="1:11" ht="38.25" x14ac:dyDescent="0.25">
      <c r="A281" s="179" t="s">
        <v>214</v>
      </c>
      <c r="B281" s="19" t="s">
        <v>33</v>
      </c>
      <c r="C281" s="19" t="s">
        <v>249</v>
      </c>
      <c r="D281" s="19" t="s">
        <v>215</v>
      </c>
      <c r="E281" s="19"/>
      <c r="F281" s="201">
        <v>46850.1</v>
      </c>
      <c r="G281" s="201">
        <v>0</v>
      </c>
      <c r="H281" s="201">
        <v>46304.6</v>
      </c>
      <c r="I281" s="202">
        <v>0</v>
      </c>
      <c r="J281" s="203">
        <f t="shared" si="1"/>
        <v>98.835648162970841</v>
      </c>
      <c r="K281" s="203"/>
    </row>
    <row r="282" spans="1:11" ht="25.5" x14ac:dyDescent="0.25">
      <c r="A282" s="179" t="s">
        <v>250</v>
      </c>
      <c r="B282" s="19" t="s">
        <v>33</v>
      </c>
      <c r="C282" s="19" t="s">
        <v>249</v>
      </c>
      <c r="D282" s="19" t="s">
        <v>251</v>
      </c>
      <c r="E282" s="19"/>
      <c r="F282" s="201">
        <v>46850.1</v>
      </c>
      <c r="G282" s="201">
        <v>0</v>
      </c>
      <c r="H282" s="201">
        <v>46304.6</v>
      </c>
      <c r="I282" s="202">
        <v>0</v>
      </c>
      <c r="J282" s="203">
        <f t="shared" si="1"/>
        <v>98.835648162970841</v>
      </c>
      <c r="K282" s="203"/>
    </row>
    <row r="283" spans="1:11" ht="63.75" x14ac:dyDescent="0.25">
      <c r="A283" s="179" t="s">
        <v>252</v>
      </c>
      <c r="B283" s="19" t="s">
        <v>33</v>
      </c>
      <c r="C283" s="19" t="s">
        <v>249</v>
      </c>
      <c r="D283" s="19" t="s">
        <v>253</v>
      </c>
      <c r="E283" s="19"/>
      <c r="F283" s="201">
        <v>5236.6000000000004</v>
      </c>
      <c r="G283" s="201">
        <v>0</v>
      </c>
      <c r="H283" s="201">
        <v>5177.6000000000004</v>
      </c>
      <c r="I283" s="202">
        <v>0</v>
      </c>
      <c r="J283" s="203">
        <f t="shared" si="1"/>
        <v>98.873314746209374</v>
      </c>
      <c r="K283" s="203"/>
    </row>
    <row r="284" spans="1:11" ht="89.25" x14ac:dyDescent="0.25">
      <c r="A284" s="179" t="s">
        <v>254</v>
      </c>
      <c r="B284" s="19" t="s">
        <v>33</v>
      </c>
      <c r="C284" s="19" t="s">
        <v>249</v>
      </c>
      <c r="D284" s="19" t="s">
        <v>255</v>
      </c>
      <c r="E284" s="19"/>
      <c r="F284" s="201">
        <v>4615.3</v>
      </c>
      <c r="G284" s="201">
        <v>0</v>
      </c>
      <c r="H284" s="201">
        <v>4556.3</v>
      </c>
      <c r="I284" s="202">
        <v>0</v>
      </c>
      <c r="J284" s="203">
        <f t="shared" si="1"/>
        <v>98.721643230125892</v>
      </c>
      <c r="K284" s="203"/>
    </row>
    <row r="285" spans="1:11" ht="25.5" x14ac:dyDescent="0.25">
      <c r="A285" s="179" t="s">
        <v>40</v>
      </c>
      <c r="B285" s="19" t="s">
        <v>33</v>
      </c>
      <c r="C285" s="19" t="s">
        <v>249</v>
      </c>
      <c r="D285" s="19" t="s">
        <v>255</v>
      </c>
      <c r="E285" s="19" t="s">
        <v>41</v>
      </c>
      <c r="F285" s="201">
        <v>4615.3</v>
      </c>
      <c r="G285" s="201">
        <v>0</v>
      </c>
      <c r="H285" s="201">
        <v>4556.3</v>
      </c>
      <c r="I285" s="202">
        <v>0</v>
      </c>
      <c r="J285" s="203">
        <f t="shared" si="1"/>
        <v>98.721643230125892</v>
      </c>
      <c r="K285" s="203"/>
    </row>
    <row r="286" spans="1:11" ht="38.25" x14ac:dyDescent="0.25">
      <c r="A286" s="179" t="s">
        <v>42</v>
      </c>
      <c r="B286" s="19" t="s">
        <v>33</v>
      </c>
      <c r="C286" s="19" t="s">
        <v>249</v>
      </c>
      <c r="D286" s="19" t="s">
        <v>255</v>
      </c>
      <c r="E286" s="19" t="s">
        <v>43</v>
      </c>
      <c r="F286" s="201">
        <v>4615.3</v>
      </c>
      <c r="G286" s="201">
        <v>0</v>
      </c>
      <c r="H286" s="201">
        <v>4556.3</v>
      </c>
      <c r="I286" s="202">
        <v>0</v>
      </c>
      <c r="J286" s="203">
        <f t="shared" si="1"/>
        <v>98.721643230125892</v>
      </c>
      <c r="K286" s="203"/>
    </row>
    <row r="287" spans="1:11" ht="102" x14ac:dyDescent="0.25">
      <c r="A287" s="179" t="s">
        <v>256</v>
      </c>
      <c r="B287" s="19" t="s">
        <v>33</v>
      </c>
      <c r="C287" s="19" t="s">
        <v>249</v>
      </c>
      <c r="D287" s="19" t="s">
        <v>257</v>
      </c>
      <c r="E287" s="19"/>
      <c r="F287" s="201">
        <v>536.29999999999995</v>
      </c>
      <c r="G287" s="201">
        <v>0</v>
      </c>
      <c r="H287" s="201">
        <v>536.29999999999995</v>
      </c>
      <c r="I287" s="202">
        <v>0</v>
      </c>
      <c r="J287" s="203">
        <f t="shared" si="1"/>
        <v>100</v>
      </c>
      <c r="K287" s="203"/>
    </row>
    <row r="288" spans="1:11" ht="25.5" x14ac:dyDescent="0.25">
      <c r="A288" s="179" t="s">
        <v>40</v>
      </c>
      <c r="B288" s="19" t="s">
        <v>33</v>
      </c>
      <c r="C288" s="19" t="s">
        <v>249</v>
      </c>
      <c r="D288" s="19" t="s">
        <v>257</v>
      </c>
      <c r="E288" s="19" t="s">
        <v>41</v>
      </c>
      <c r="F288" s="201">
        <v>536.29999999999995</v>
      </c>
      <c r="G288" s="201">
        <v>0</v>
      </c>
      <c r="H288" s="201">
        <v>536.29999999999995</v>
      </c>
      <c r="I288" s="202">
        <v>0</v>
      </c>
      <c r="J288" s="203">
        <f t="shared" si="1"/>
        <v>100</v>
      </c>
      <c r="K288" s="203"/>
    </row>
    <row r="289" spans="1:11" ht="38.25" x14ac:dyDescent="0.25">
      <c r="A289" s="179" t="s">
        <v>42</v>
      </c>
      <c r="B289" s="19" t="s">
        <v>33</v>
      </c>
      <c r="C289" s="19" t="s">
        <v>249</v>
      </c>
      <c r="D289" s="19" t="s">
        <v>257</v>
      </c>
      <c r="E289" s="19" t="s">
        <v>43</v>
      </c>
      <c r="F289" s="201">
        <v>536.29999999999995</v>
      </c>
      <c r="G289" s="201">
        <v>0</v>
      </c>
      <c r="H289" s="201">
        <v>536.29999999999995</v>
      </c>
      <c r="I289" s="202">
        <v>0</v>
      </c>
      <c r="J289" s="203">
        <f t="shared" si="1"/>
        <v>100</v>
      </c>
      <c r="K289" s="203"/>
    </row>
    <row r="290" spans="1:11" ht="102" x14ac:dyDescent="0.25">
      <c r="A290" s="179" t="s">
        <v>258</v>
      </c>
      <c r="B290" s="19" t="s">
        <v>33</v>
      </c>
      <c r="C290" s="19" t="s">
        <v>249</v>
      </c>
      <c r="D290" s="19" t="s">
        <v>259</v>
      </c>
      <c r="E290" s="19"/>
      <c r="F290" s="201">
        <v>85</v>
      </c>
      <c r="G290" s="201">
        <v>0</v>
      </c>
      <c r="H290" s="201">
        <v>85</v>
      </c>
      <c r="I290" s="202">
        <v>0</v>
      </c>
      <c r="J290" s="203">
        <f t="shared" si="1"/>
        <v>100</v>
      </c>
      <c r="K290" s="203"/>
    </row>
    <row r="291" spans="1:11" ht="38.25" x14ac:dyDescent="0.25">
      <c r="A291" s="179" t="s">
        <v>148</v>
      </c>
      <c r="B291" s="19" t="s">
        <v>33</v>
      </c>
      <c r="C291" s="19" t="s">
        <v>249</v>
      </c>
      <c r="D291" s="19" t="s">
        <v>259</v>
      </c>
      <c r="E291" s="19" t="s">
        <v>149</v>
      </c>
      <c r="F291" s="201">
        <v>85</v>
      </c>
      <c r="G291" s="201">
        <v>0</v>
      </c>
      <c r="H291" s="201">
        <v>85</v>
      </c>
      <c r="I291" s="202">
        <v>0</v>
      </c>
      <c r="J291" s="203">
        <f t="shared" si="1"/>
        <v>100</v>
      </c>
      <c r="K291" s="203"/>
    </row>
    <row r="292" spans="1:11" x14ac:dyDescent="0.25">
      <c r="A292" s="179" t="s">
        <v>240</v>
      </c>
      <c r="B292" s="19" t="s">
        <v>33</v>
      </c>
      <c r="C292" s="19" t="s">
        <v>249</v>
      </c>
      <c r="D292" s="19" t="s">
        <v>259</v>
      </c>
      <c r="E292" s="19" t="s">
        <v>241</v>
      </c>
      <c r="F292" s="201">
        <v>85</v>
      </c>
      <c r="G292" s="201">
        <v>0</v>
      </c>
      <c r="H292" s="201">
        <v>85</v>
      </c>
      <c r="I292" s="202">
        <v>0</v>
      </c>
      <c r="J292" s="203">
        <f t="shared" si="1"/>
        <v>100</v>
      </c>
      <c r="K292" s="203"/>
    </row>
    <row r="293" spans="1:11" ht="76.5" x14ac:dyDescent="0.25">
      <c r="A293" s="179" t="s">
        <v>260</v>
      </c>
      <c r="B293" s="19" t="s">
        <v>33</v>
      </c>
      <c r="C293" s="19" t="s">
        <v>249</v>
      </c>
      <c r="D293" s="19" t="s">
        <v>261</v>
      </c>
      <c r="E293" s="19"/>
      <c r="F293" s="201">
        <v>18</v>
      </c>
      <c r="G293" s="201">
        <v>0</v>
      </c>
      <c r="H293" s="201">
        <v>18</v>
      </c>
      <c r="I293" s="202">
        <v>0</v>
      </c>
      <c r="J293" s="203">
        <f t="shared" si="1"/>
        <v>100</v>
      </c>
      <c r="K293" s="203"/>
    </row>
    <row r="294" spans="1:11" ht="38.25" x14ac:dyDescent="0.25">
      <c r="A294" s="179" t="s">
        <v>262</v>
      </c>
      <c r="B294" s="19" t="s">
        <v>33</v>
      </c>
      <c r="C294" s="19" t="s">
        <v>249</v>
      </c>
      <c r="D294" s="19" t="s">
        <v>263</v>
      </c>
      <c r="E294" s="19"/>
      <c r="F294" s="201">
        <v>18</v>
      </c>
      <c r="G294" s="201">
        <v>0</v>
      </c>
      <c r="H294" s="201">
        <v>18</v>
      </c>
      <c r="I294" s="202">
        <v>0</v>
      </c>
      <c r="J294" s="203">
        <f t="shared" si="1"/>
        <v>100</v>
      </c>
      <c r="K294" s="203"/>
    </row>
    <row r="295" spans="1:11" ht="38.25" x14ac:dyDescent="0.25">
      <c r="A295" s="179" t="s">
        <v>148</v>
      </c>
      <c r="B295" s="19" t="s">
        <v>33</v>
      </c>
      <c r="C295" s="19" t="s">
        <v>249</v>
      </c>
      <c r="D295" s="19" t="s">
        <v>263</v>
      </c>
      <c r="E295" s="19" t="s">
        <v>149</v>
      </c>
      <c r="F295" s="201">
        <v>18</v>
      </c>
      <c r="G295" s="201">
        <v>0</v>
      </c>
      <c r="H295" s="201">
        <v>18</v>
      </c>
      <c r="I295" s="202">
        <v>0</v>
      </c>
      <c r="J295" s="203">
        <f t="shared" si="1"/>
        <v>100</v>
      </c>
      <c r="K295" s="203"/>
    </row>
    <row r="296" spans="1:11" x14ac:dyDescent="0.25">
      <c r="A296" s="179" t="s">
        <v>240</v>
      </c>
      <c r="B296" s="19" t="s">
        <v>33</v>
      </c>
      <c r="C296" s="19" t="s">
        <v>249</v>
      </c>
      <c r="D296" s="19" t="s">
        <v>263</v>
      </c>
      <c r="E296" s="19" t="s">
        <v>241</v>
      </c>
      <c r="F296" s="201">
        <v>18</v>
      </c>
      <c r="G296" s="201">
        <v>0</v>
      </c>
      <c r="H296" s="201">
        <v>18</v>
      </c>
      <c r="I296" s="202">
        <v>0</v>
      </c>
      <c r="J296" s="203">
        <f t="shared" si="1"/>
        <v>100</v>
      </c>
      <c r="K296" s="203"/>
    </row>
    <row r="297" spans="1:11" ht="63.75" x14ac:dyDescent="0.25">
      <c r="A297" s="179" t="s">
        <v>264</v>
      </c>
      <c r="B297" s="19" t="s">
        <v>33</v>
      </c>
      <c r="C297" s="19" t="s">
        <v>249</v>
      </c>
      <c r="D297" s="19" t="s">
        <v>265</v>
      </c>
      <c r="E297" s="19"/>
      <c r="F297" s="201">
        <v>41475.5</v>
      </c>
      <c r="G297" s="201">
        <v>0</v>
      </c>
      <c r="H297" s="201">
        <v>40989</v>
      </c>
      <c r="I297" s="202">
        <v>0</v>
      </c>
      <c r="J297" s="203">
        <f t="shared" si="1"/>
        <v>98.827018360236764</v>
      </c>
      <c r="K297" s="203"/>
    </row>
    <row r="298" spans="1:11" ht="25.5" x14ac:dyDescent="0.25">
      <c r="A298" s="179" t="s">
        <v>266</v>
      </c>
      <c r="B298" s="19" t="s">
        <v>33</v>
      </c>
      <c r="C298" s="19" t="s">
        <v>249</v>
      </c>
      <c r="D298" s="19" t="s">
        <v>267</v>
      </c>
      <c r="E298" s="19"/>
      <c r="F298" s="201">
        <v>8618.4</v>
      </c>
      <c r="G298" s="201">
        <v>0</v>
      </c>
      <c r="H298" s="201">
        <v>8597</v>
      </c>
      <c r="I298" s="202">
        <v>0</v>
      </c>
      <c r="J298" s="203">
        <f t="shared" si="1"/>
        <v>99.751694049939658</v>
      </c>
      <c r="K298" s="203"/>
    </row>
    <row r="299" spans="1:11" ht="25.5" x14ac:dyDescent="0.25">
      <c r="A299" s="179" t="s">
        <v>40</v>
      </c>
      <c r="B299" s="19" t="s">
        <v>33</v>
      </c>
      <c r="C299" s="19" t="s">
        <v>249</v>
      </c>
      <c r="D299" s="19" t="s">
        <v>267</v>
      </c>
      <c r="E299" s="19" t="s">
        <v>41</v>
      </c>
      <c r="F299" s="201">
        <v>8618.4</v>
      </c>
      <c r="G299" s="201">
        <v>0</v>
      </c>
      <c r="H299" s="201">
        <v>8597</v>
      </c>
      <c r="I299" s="202">
        <v>0</v>
      </c>
      <c r="J299" s="203">
        <f t="shared" si="1"/>
        <v>99.751694049939658</v>
      </c>
      <c r="K299" s="203"/>
    </row>
    <row r="300" spans="1:11" ht="38.25" x14ac:dyDescent="0.25">
      <c r="A300" s="179" t="s">
        <v>42</v>
      </c>
      <c r="B300" s="19" t="s">
        <v>33</v>
      </c>
      <c r="C300" s="19" t="s">
        <v>249</v>
      </c>
      <c r="D300" s="19" t="s">
        <v>267</v>
      </c>
      <c r="E300" s="19" t="s">
        <v>43</v>
      </c>
      <c r="F300" s="201">
        <v>8618.4</v>
      </c>
      <c r="G300" s="201">
        <v>0</v>
      </c>
      <c r="H300" s="201">
        <v>8597</v>
      </c>
      <c r="I300" s="202">
        <v>0</v>
      </c>
      <c r="J300" s="203">
        <f t="shared" si="1"/>
        <v>99.751694049939658</v>
      </c>
      <c r="K300" s="203"/>
    </row>
    <row r="301" spans="1:11" ht="38.25" x14ac:dyDescent="0.25">
      <c r="A301" s="179" t="s">
        <v>268</v>
      </c>
      <c r="B301" s="19" t="s">
        <v>33</v>
      </c>
      <c r="C301" s="19" t="s">
        <v>249</v>
      </c>
      <c r="D301" s="19" t="s">
        <v>269</v>
      </c>
      <c r="E301" s="19"/>
      <c r="F301" s="201">
        <v>32857.1</v>
      </c>
      <c r="G301" s="201">
        <v>0</v>
      </c>
      <c r="H301" s="201">
        <v>32392</v>
      </c>
      <c r="I301" s="202">
        <v>0</v>
      </c>
      <c r="J301" s="203">
        <f t="shared" si="1"/>
        <v>98.584476414534464</v>
      </c>
      <c r="K301" s="203"/>
    </row>
    <row r="302" spans="1:11" ht="38.25" x14ac:dyDescent="0.25">
      <c r="A302" s="179" t="s">
        <v>148</v>
      </c>
      <c r="B302" s="19" t="s">
        <v>33</v>
      </c>
      <c r="C302" s="19" t="s">
        <v>249</v>
      </c>
      <c r="D302" s="19" t="s">
        <v>269</v>
      </c>
      <c r="E302" s="19" t="s">
        <v>149</v>
      </c>
      <c r="F302" s="201">
        <v>32857.1</v>
      </c>
      <c r="G302" s="201">
        <v>0</v>
      </c>
      <c r="H302" s="201">
        <v>32392</v>
      </c>
      <c r="I302" s="202">
        <v>0</v>
      </c>
      <c r="J302" s="203">
        <f t="shared" si="1"/>
        <v>98.584476414534464</v>
      </c>
      <c r="K302" s="203"/>
    </row>
    <row r="303" spans="1:11" x14ac:dyDescent="0.25">
      <c r="A303" s="179" t="s">
        <v>240</v>
      </c>
      <c r="B303" s="19" t="s">
        <v>33</v>
      </c>
      <c r="C303" s="19" t="s">
        <v>249</v>
      </c>
      <c r="D303" s="19" t="s">
        <v>269</v>
      </c>
      <c r="E303" s="19" t="s">
        <v>241</v>
      </c>
      <c r="F303" s="201">
        <v>32857.1</v>
      </c>
      <c r="G303" s="201">
        <v>0</v>
      </c>
      <c r="H303" s="201">
        <v>32392</v>
      </c>
      <c r="I303" s="202">
        <v>0</v>
      </c>
      <c r="J303" s="203">
        <f t="shared" si="1"/>
        <v>98.584476414534464</v>
      </c>
      <c r="K303" s="203"/>
    </row>
    <row r="304" spans="1:11" ht="114.75" x14ac:dyDescent="0.25">
      <c r="A304" s="179" t="s">
        <v>270</v>
      </c>
      <c r="B304" s="19" t="s">
        <v>33</v>
      </c>
      <c r="C304" s="19" t="s">
        <v>249</v>
      </c>
      <c r="D304" s="19" t="s">
        <v>271</v>
      </c>
      <c r="E304" s="19"/>
      <c r="F304" s="201">
        <v>120</v>
      </c>
      <c r="G304" s="201">
        <v>0</v>
      </c>
      <c r="H304" s="201">
        <v>120</v>
      </c>
      <c r="I304" s="202">
        <v>0</v>
      </c>
      <c r="J304" s="203">
        <f t="shared" si="1"/>
        <v>100</v>
      </c>
      <c r="K304" s="203"/>
    </row>
    <row r="305" spans="1:11" ht="102" x14ac:dyDescent="0.25">
      <c r="A305" s="179" t="s">
        <v>272</v>
      </c>
      <c r="B305" s="19" t="s">
        <v>33</v>
      </c>
      <c r="C305" s="19" t="s">
        <v>249</v>
      </c>
      <c r="D305" s="19" t="s">
        <v>273</v>
      </c>
      <c r="E305" s="19"/>
      <c r="F305" s="201">
        <v>120</v>
      </c>
      <c r="G305" s="201">
        <v>0</v>
      </c>
      <c r="H305" s="201">
        <v>120</v>
      </c>
      <c r="I305" s="202">
        <v>0</v>
      </c>
      <c r="J305" s="203">
        <f t="shared" si="1"/>
        <v>100</v>
      </c>
      <c r="K305" s="203"/>
    </row>
    <row r="306" spans="1:11" ht="38.25" x14ac:dyDescent="0.25">
      <c r="A306" s="179" t="s">
        <v>148</v>
      </c>
      <c r="B306" s="19" t="s">
        <v>33</v>
      </c>
      <c r="C306" s="19" t="s">
        <v>249</v>
      </c>
      <c r="D306" s="19" t="s">
        <v>273</v>
      </c>
      <c r="E306" s="19" t="s">
        <v>149</v>
      </c>
      <c r="F306" s="201">
        <v>120</v>
      </c>
      <c r="G306" s="201">
        <v>0</v>
      </c>
      <c r="H306" s="201">
        <v>120</v>
      </c>
      <c r="I306" s="202">
        <v>0</v>
      </c>
      <c r="J306" s="203">
        <f t="shared" si="1"/>
        <v>100</v>
      </c>
      <c r="K306" s="203"/>
    </row>
    <row r="307" spans="1:11" x14ac:dyDescent="0.25">
      <c r="A307" s="179" t="s">
        <v>240</v>
      </c>
      <c r="B307" s="19" t="s">
        <v>33</v>
      </c>
      <c r="C307" s="19" t="s">
        <v>249</v>
      </c>
      <c r="D307" s="19" t="s">
        <v>273</v>
      </c>
      <c r="E307" s="19" t="s">
        <v>241</v>
      </c>
      <c r="F307" s="201">
        <v>120</v>
      </c>
      <c r="G307" s="201">
        <v>0</v>
      </c>
      <c r="H307" s="201">
        <v>120</v>
      </c>
      <c r="I307" s="202">
        <v>0</v>
      </c>
      <c r="J307" s="203">
        <f t="shared" ref="J307:J370" si="2">H307/F307*100</f>
        <v>100</v>
      </c>
      <c r="K307" s="203"/>
    </row>
    <row r="308" spans="1:11" x14ac:dyDescent="0.25">
      <c r="A308" s="181" t="s">
        <v>274</v>
      </c>
      <c r="B308" s="14" t="s">
        <v>45</v>
      </c>
      <c r="C308" s="14"/>
      <c r="D308" s="14"/>
      <c r="E308" s="14"/>
      <c r="F308" s="15">
        <v>754248.5</v>
      </c>
      <c r="G308" s="15">
        <f>G310+G358+G373+G386+G489+G518</f>
        <v>6611.7</v>
      </c>
      <c r="H308" s="15">
        <v>730977.2</v>
      </c>
      <c r="I308" s="15">
        <f>I310+I358+I373+I386+I489+I518</f>
        <v>3692.6</v>
      </c>
      <c r="J308" s="205">
        <f t="shared" si="2"/>
        <v>96.914637549826082</v>
      </c>
      <c r="K308" s="205">
        <v>55.8</v>
      </c>
    </row>
    <row r="309" spans="1:11" x14ac:dyDescent="0.25">
      <c r="A309" s="178" t="s">
        <v>275</v>
      </c>
      <c r="B309" s="20" t="s">
        <v>45</v>
      </c>
      <c r="C309" s="20" t="s">
        <v>13</v>
      </c>
      <c r="D309" s="20"/>
      <c r="E309" s="20"/>
      <c r="F309" s="198">
        <v>6025.8</v>
      </c>
      <c r="G309" s="198">
        <v>0</v>
      </c>
      <c r="H309" s="198">
        <v>5968.7</v>
      </c>
      <c r="I309" s="199">
        <v>0</v>
      </c>
      <c r="J309" s="200">
        <f t="shared" si="2"/>
        <v>99.052407979023528</v>
      </c>
      <c r="K309" s="200"/>
    </row>
    <row r="310" spans="1:11" x14ac:dyDescent="0.25">
      <c r="A310" s="179" t="s">
        <v>46</v>
      </c>
      <c r="B310" s="19" t="s">
        <v>45</v>
      </c>
      <c r="C310" s="19" t="s">
        <v>13</v>
      </c>
      <c r="D310" s="19" t="s">
        <v>47</v>
      </c>
      <c r="E310" s="19"/>
      <c r="F310" s="201">
        <v>610</v>
      </c>
      <c r="G310" s="201">
        <v>0</v>
      </c>
      <c r="H310" s="201">
        <v>610</v>
      </c>
      <c r="I310" s="202">
        <v>0</v>
      </c>
      <c r="J310" s="203">
        <f t="shared" si="2"/>
        <v>100</v>
      </c>
      <c r="K310" s="203"/>
    </row>
    <row r="311" spans="1:11" ht="38.25" x14ac:dyDescent="0.25">
      <c r="A311" s="179" t="s">
        <v>276</v>
      </c>
      <c r="B311" s="19" t="s">
        <v>45</v>
      </c>
      <c r="C311" s="19" t="s">
        <v>13</v>
      </c>
      <c r="D311" s="19" t="s">
        <v>277</v>
      </c>
      <c r="E311" s="19"/>
      <c r="F311" s="201">
        <v>610</v>
      </c>
      <c r="G311" s="201">
        <v>0</v>
      </c>
      <c r="H311" s="201">
        <v>610</v>
      </c>
      <c r="I311" s="202">
        <v>0</v>
      </c>
      <c r="J311" s="203">
        <f t="shared" si="2"/>
        <v>100</v>
      </c>
      <c r="K311" s="203"/>
    </row>
    <row r="312" spans="1:11" ht="25.5" x14ac:dyDescent="0.25">
      <c r="A312" s="179" t="s">
        <v>278</v>
      </c>
      <c r="B312" s="19" t="s">
        <v>45</v>
      </c>
      <c r="C312" s="19" t="s">
        <v>13</v>
      </c>
      <c r="D312" s="19" t="s">
        <v>279</v>
      </c>
      <c r="E312" s="19"/>
      <c r="F312" s="201">
        <v>610</v>
      </c>
      <c r="G312" s="201">
        <v>0</v>
      </c>
      <c r="H312" s="201">
        <v>610</v>
      </c>
      <c r="I312" s="202">
        <v>0</v>
      </c>
      <c r="J312" s="203">
        <f t="shared" si="2"/>
        <v>100</v>
      </c>
      <c r="K312" s="203"/>
    </row>
    <row r="313" spans="1:11" x14ac:dyDescent="0.25">
      <c r="A313" s="179" t="s">
        <v>280</v>
      </c>
      <c r="B313" s="19" t="s">
        <v>45</v>
      </c>
      <c r="C313" s="19" t="s">
        <v>13</v>
      </c>
      <c r="D313" s="19" t="s">
        <v>281</v>
      </c>
      <c r="E313" s="19"/>
      <c r="F313" s="201">
        <v>610</v>
      </c>
      <c r="G313" s="201">
        <v>0</v>
      </c>
      <c r="H313" s="201">
        <v>610</v>
      </c>
      <c r="I313" s="202">
        <v>0</v>
      </c>
      <c r="J313" s="203">
        <f t="shared" si="2"/>
        <v>100</v>
      </c>
      <c r="K313" s="203"/>
    </row>
    <row r="314" spans="1:11" ht="25.5" x14ac:dyDescent="0.25">
      <c r="A314" s="179" t="s">
        <v>40</v>
      </c>
      <c r="B314" s="19" t="s">
        <v>45</v>
      </c>
      <c r="C314" s="19" t="s">
        <v>13</v>
      </c>
      <c r="D314" s="19" t="s">
        <v>281</v>
      </c>
      <c r="E314" s="19" t="s">
        <v>41</v>
      </c>
      <c r="F314" s="201">
        <v>61.7</v>
      </c>
      <c r="G314" s="201">
        <v>0</v>
      </c>
      <c r="H314" s="201">
        <v>61.7</v>
      </c>
      <c r="I314" s="202">
        <v>0</v>
      </c>
      <c r="J314" s="203">
        <f t="shared" si="2"/>
        <v>100</v>
      </c>
      <c r="K314" s="203"/>
    </row>
    <row r="315" spans="1:11" ht="38.25" x14ac:dyDescent="0.25">
      <c r="A315" s="179" t="s">
        <v>42</v>
      </c>
      <c r="B315" s="19" t="s">
        <v>45</v>
      </c>
      <c r="C315" s="19" t="s">
        <v>13</v>
      </c>
      <c r="D315" s="19" t="s">
        <v>281</v>
      </c>
      <c r="E315" s="19" t="s">
        <v>43</v>
      </c>
      <c r="F315" s="201">
        <v>61.7</v>
      </c>
      <c r="G315" s="201">
        <v>0</v>
      </c>
      <c r="H315" s="201">
        <v>61.7</v>
      </c>
      <c r="I315" s="202">
        <v>0</v>
      </c>
      <c r="J315" s="203">
        <f t="shared" si="2"/>
        <v>100</v>
      </c>
      <c r="K315" s="203"/>
    </row>
    <row r="316" spans="1:11" ht="25.5" x14ac:dyDescent="0.25">
      <c r="A316" s="179" t="s">
        <v>114</v>
      </c>
      <c r="B316" s="19" t="s">
        <v>45</v>
      </c>
      <c r="C316" s="19" t="s">
        <v>13</v>
      </c>
      <c r="D316" s="19" t="s">
        <v>281</v>
      </c>
      <c r="E316" s="19" t="s">
        <v>115</v>
      </c>
      <c r="F316" s="201">
        <v>448.3</v>
      </c>
      <c r="G316" s="201">
        <v>0</v>
      </c>
      <c r="H316" s="201">
        <v>448.3</v>
      </c>
      <c r="I316" s="202">
        <v>0</v>
      </c>
      <c r="J316" s="203">
        <f t="shared" si="2"/>
        <v>100</v>
      </c>
      <c r="K316" s="203"/>
    </row>
    <row r="317" spans="1:11" x14ac:dyDescent="0.25">
      <c r="A317" s="179" t="s">
        <v>282</v>
      </c>
      <c r="B317" s="19" t="s">
        <v>45</v>
      </c>
      <c r="C317" s="19" t="s">
        <v>13</v>
      </c>
      <c r="D317" s="19" t="s">
        <v>281</v>
      </c>
      <c r="E317" s="19" t="s">
        <v>283</v>
      </c>
      <c r="F317" s="201">
        <v>448.3</v>
      </c>
      <c r="G317" s="201">
        <v>0</v>
      </c>
      <c r="H317" s="201">
        <v>448.3</v>
      </c>
      <c r="I317" s="202">
        <v>0</v>
      </c>
      <c r="J317" s="203">
        <f t="shared" si="2"/>
        <v>100</v>
      </c>
      <c r="K317" s="203"/>
    </row>
    <row r="318" spans="1:11" ht="25.5" x14ac:dyDescent="0.25">
      <c r="A318" s="179" t="s">
        <v>284</v>
      </c>
      <c r="B318" s="19" t="s">
        <v>45</v>
      </c>
      <c r="C318" s="19" t="s">
        <v>13</v>
      </c>
      <c r="D318" s="19" t="s">
        <v>285</v>
      </c>
      <c r="E318" s="19"/>
      <c r="F318" s="201">
        <v>100</v>
      </c>
      <c r="G318" s="201">
        <v>0</v>
      </c>
      <c r="H318" s="201">
        <v>100</v>
      </c>
      <c r="I318" s="202">
        <v>0</v>
      </c>
      <c r="J318" s="203">
        <f t="shared" si="2"/>
        <v>100</v>
      </c>
      <c r="K318" s="203"/>
    </row>
    <row r="319" spans="1:11" ht="38.25" x14ac:dyDescent="0.25">
      <c r="A319" s="179" t="s">
        <v>148</v>
      </c>
      <c r="B319" s="19" t="s">
        <v>45</v>
      </c>
      <c r="C319" s="19" t="s">
        <v>13</v>
      </c>
      <c r="D319" s="19" t="s">
        <v>285</v>
      </c>
      <c r="E319" s="19" t="s">
        <v>149</v>
      </c>
      <c r="F319" s="201">
        <v>100</v>
      </c>
      <c r="G319" s="201">
        <v>0</v>
      </c>
      <c r="H319" s="201">
        <v>100</v>
      </c>
      <c r="I319" s="202">
        <v>0</v>
      </c>
      <c r="J319" s="203">
        <f t="shared" si="2"/>
        <v>100</v>
      </c>
      <c r="K319" s="203"/>
    </row>
    <row r="320" spans="1:11" x14ac:dyDescent="0.25">
      <c r="A320" s="179" t="s">
        <v>240</v>
      </c>
      <c r="B320" s="19" t="s">
        <v>45</v>
      </c>
      <c r="C320" s="19" t="s">
        <v>13</v>
      </c>
      <c r="D320" s="19" t="s">
        <v>285</v>
      </c>
      <c r="E320" s="19" t="s">
        <v>241</v>
      </c>
      <c r="F320" s="201">
        <v>100</v>
      </c>
      <c r="G320" s="201">
        <v>0</v>
      </c>
      <c r="H320" s="201">
        <v>100</v>
      </c>
      <c r="I320" s="202">
        <v>0</v>
      </c>
      <c r="J320" s="203">
        <f t="shared" si="2"/>
        <v>100</v>
      </c>
      <c r="K320" s="203"/>
    </row>
    <row r="321" spans="1:11" ht="25.5" x14ac:dyDescent="0.25">
      <c r="A321" s="179" t="s">
        <v>16</v>
      </c>
      <c r="B321" s="19" t="s">
        <v>45</v>
      </c>
      <c r="C321" s="19" t="s">
        <v>13</v>
      </c>
      <c r="D321" s="19" t="s">
        <v>17</v>
      </c>
      <c r="E321" s="19"/>
      <c r="F321" s="201">
        <v>57</v>
      </c>
      <c r="G321" s="201">
        <v>0</v>
      </c>
      <c r="H321" s="201">
        <v>0</v>
      </c>
      <c r="I321" s="202">
        <v>0</v>
      </c>
      <c r="J321" s="203">
        <f t="shared" si="2"/>
        <v>0</v>
      </c>
      <c r="K321" s="203"/>
    </row>
    <row r="322" spans="1:11" x14ac:dyDescent="0.25">
      <c r="A322" s="179" t="s">
        <v>18</v>
      </c>
      <c r="B322" s="19" t="s">
        <v>45</v>
      </c>
      <c r="C322" s="19" t="s">
        <v>13</v>
      </c>
      <c r="D322" s="19" t="s">
        <v>19</v>
      </c>
      <c r="E322" s="19"/>
      <c r="F322" s="201">
        <v>57</v>
      </c>
      <c r="G322" s="201">
        <v>0</v>
      </c>
      <c r="H322" s="201">
        <v>0</v>
      </c>
      <c r="I322" s="202">
        <v>0</v>
      </c>
      <c r="J322" s="203">
        <f t="shared" si="2"/>
        <v>0</v>
      </c>
      <c r="K322" s="203"/>
    </row>
    <row r="323" spans="1:11" ht="38.25" x14ac:dyDescent="0.25">
      <c r="A323" s="179" t="s">
        <v>20</v>
      </c>
      <c r="B323" s="19" t="s">
        <v>45</v>
      </c>
      <c r="C323" s="19" t="s">
        <v>13</v>
      </c>
      <c r="D323" s="19" t="s">
        <v>21</v>
      </c>
      <c r="E323" s="19"/>
      <c r="F323" s="201">
        <v>57</v>
      </c>
      <c r="G323" s="201">
        <v>0</v>
      </c>
      <c r="H323" s="201">
        <v>0</v>
      </c>
      <c r="I323" s="202">
        <v>0</v>
      </c>
      <c r="J323" s="203">
        <f t="shared" si="2"/>
        <v>0</v>
      </c>
      <c r="K323" s="203"/>
    </row>
    <row r="324" spans="1:11" x14ac:dyDescent="0.25">
      <c r="A324" s="179" t="s">
        <v>98</v>
      </c>
      <c r="B324" s="19" t="s">
        <v>45</v>
      </c>
      <c r="C324" s="19" t="s">
        <v>13</v>
      </c>
      <c r="D324" s="19" t="s">
        <v>99</v>
      </c>
      <c r="E324" s="19"/>
      <c r="F324" s="201">
        <v>57</v>
      </c>
      <c r="G324" s="201">
        <v>0</v>
      </c>
      <c r="H324" s="201">
        <v>0</v>
      </c>
      <c r="I324" s="202">
        <v>0</v>
      </c>
      <c r="J324" s="203">
        <f t="shared" si="2"/>
        <v>0</v>
      </c>
      <c r="K324" s="203"/>
    </row>
    <row r="325" spans="1:11" ht="25.5" x14ac:dyDescent="0.25">
      <c r="A325" s="179" t="s">
        <v>40</v>
      </c>
      <c r="B325" s="19" t="s">
        <v>45</v>
      </c>
      <c r="C325" s="19" t="s">
        <v>13</v>
      </c>
      <c r="D325" s="19" t="s">
        <v>99</v>
      </c>
      <c r="E325" s="19" t="s">
        <v>41</v>
      </c>
      <c r="F325" s="201">
        <v>57</v>
      </c>
      <c r="G325" s="201">
        <v>0</v>
      </c>
      <c r="H325" s="201">
        <v>0</v>
      </c>
      <c r="I325" s="202">
        <v>0</v>
      </c>
      <c r="J325" s="203">
        <f t="shared" si="2"/>
        <v>0</v>
      </c>
      <c r="K325" s="203"/>
    </row>
    <row r="326" spans="1:11" ht="38.25" x14ac:dyDescent="0.25">
      <c r="A326" s="179" t="s">
        <v>42</v>
      </c>
      <c r="B326" s="19" t="s">
        <v>45</v>
      </c>
      <c r="C326" s="19" t="s">
        <v>13</v>
      </c>
      <c r="D326" s="19" t="s">
        <v>99</v>
      </c>
      <c r="E326" s="19" t="s">
        <v>43</v>
      </c>
      <c r="F326" s="201">
        <v>57</v>
      </c>
      <c r="G326" s="201">
        <v>0</v>
      </c>
      <c r="H326" s="201">
        <v>0</v>
      </c>
      <c r="I326" s="202">
        <v>0</v>
      </c>
      <c r="J326" s="203">
        <f t="shared" si="2"/>
        <v>0</v>
      </c>
      <c r="K326" s="203"/>
    </row>
    <row r="327" spans="1:11" ht="51" x14ac:dyDescent="0.25">
      <c r="A327" s="179" t="s">
        <v>165</v>
      </c>
      <c r="B327" s="19" t="s">
        <v>45</v>
      </c>
      <c r="C327" s="19" t="s">
        <v>13</v>
      </c>
      <c r="D327" s="19" t="s">
        <v>166</v>
      </c>
      <c r="E327" s="19"/>
      <c r="F327" s="201">
        <v>5358.8</v>
      </c>
      <c r="G327" s="201">
        <v>0</v>
      </c>
      <c r="H327" s="201">
        <v>5358.8</v>
      </c>
      <c r="I327" s="202">
        <v>0</v>
      </c>
      <c r="J327" s="203">
        <f t="shared" si="2"/>
        <v>100</v>
      </c>
      <c r="K327" s="203"/>
    </row>
    <row r="328" spans="1:11" x14ac:dyDescent="0.25">
      <c r="A328" s="179" t="s">
        <v>286</v>
      </c>
      <c r="B328" s="19" t="s">
        <v>45</v>
      </c>
      <c r="C328" s="19" t="s">
        <v>13</v>
      </c>
      <c r="D328" s="19" t="s">
        <v>287</v>
      </c>
      <c r="E328" s="19"/>
      <c r="F328" s="201">
        <v>5358.8</v>
      </c>
      <c r="G328" s="201">
        <v>0</v>
      </c>
      <c r="H328" s="201">
        <v>5358.8</v>
      </c>
      <c r="I328" s="202">
        <v>0</v>
      </c>
      <c r="J328" s="203">
        <f t="shared" si="2"/>
        <v>100</v>
      </c>
      <c r="K328" s="203"/>
    </row>
    <row r="329" spans="1:11" ht="76.5" x14ac:dyDescent="0.25">
      <c r="A329" s="179" t="s">
        <v>288</v>
      </c>
      <c r="B329" s="19" t="s">
        <v>45</v>
      </c>
      <c r="C329" s="19" t="s">
        <v>13</v>
      </c>
      <c r="D329" s="19" t="s">
        <v>289</v>
      </c>
      <c r="E329" s="19"/>
      <c r="F329" s="201">
        <v>5358.8</v>
      </c>
      <c r="G329" s="201">
        <v>0</v>
      </c>
      <c r="H329" s="201">
        <v>5358.8</v>
      </c>
      <c r="I329" s="202">
        <v>0</v>
      </c>
      <c r="J329" s="203">
        <f t="shared" si="2"/>
        <v>100</v>
      </c>
      <c r="K329" s="203"/>
    </row>
    <row r="330" spans="1:11" ht="38.25" x14ac:dyDescent="0.25">
      <c r="A330" s="179" t="s">
        <v>290</v>
      </c>
      <c r="B330" s="19" t="s">
        <v>45</v>
      </c>
      <c r="C330" s="19" t="s">
        <v>13</v>
      </c>
      <c r="D330" s="19" t="s">
        <v>291</v>
      </c>
      <c r="E330" s="19"/>
      <c r="F330" s="201">
        <v>4197</v>
      </c>
      <c r="G330" s="201">
        <v>0</v>
      </c>
      <c r="H330" s="201">
        <v>4197</v>
      </c>
      <c r="I330" s="202">
        <v>0</v>
      </c>
      <c r="J330" s="203">
        <f t="shared" si="2"/>
        <v>100</v>
      </c>
      <c r="K330" s="203"/>
    </row>
    <row r="331" spans="1:11" ht="38.25" x14ac:dyDescent="0.25">
      <c r="A331" s="179" t="s">
        <v>148</v>
      </c>
      <c r="B331" s="19" t="s">
        <v>45</v>
      </c>
      <c r="C331" s="19" t="s">
        <v>13</v>
      </c>
      <c r="D331" s="19" t="s">
        <v>291</v>
      </c>
      <c r="E331" s="19" t="s">
        <v>149</v>
      </c>
      <c r="F331" s="201">
        <v>4197</v>
      </c>
      <c r="G331" s="201">
        <v>0</v>
      </c>
      <c r="H331" s="201">
        <v>4197</v>
      </c>
      <c r="I331" s="202">
        <v>0</v>
      </c>
      <c r="J331" s="203">
        <f t="shared" si="2"/>
        <v>100</v>
      </c>
      <c r="K331" s="203"/>
    </row>
    <row r="332" spans="1:11" x14ac:dyDescent="0.25">
      <c r="A332" s="179" t="s">
        <v>150</v>
      </c>
      <c r="B332" s="19" t="s">
        <v>45</v>
      </c>
      <c r="C332" s="19" t="s">
        <v>13</v>
      </c>
      <c r="D332" s="19" t="s">
        <v>291</v>
      </c>
      <c r="E332" s="19" t="s">
        <v>151</v>
      </c>
      <c r="F332" s="201">
        <v>3464.8</v>
      </c>
      <c r="G332" s="201">
        <v>0</v>
      </c>
      <c r="H332" s="201">
        <v>3464.8</v>
      </c>
      <c r="I332" s="202">
        <v>0</v>
      </c>
      <c r="J332" s="203">
        <f t="shared" si="2"/>
        <v>100</v>
      </c>
      <c r="K332" s="203"/>
    </row>
    <row r="333" spans="1:11" x14ac:dyDescent="0.25">
      <c r="A333" s="179" t="s">
        <v>240</v>
      </c>
      <c r="B333" s="19" t="s">
        <v>45</v>
      </c>
      <c r="C333" s="19" t="s">
        <v>13</v>
      </c>
      <c r="D333" s="19" t="s">
        <v>291</v>
      </c>
      <c r="E333" s="19" t="s">
        <v>241</v>
      </c>
      <c r="F333" s="201">
        <v>732.2</v>
      </c>
      <c r="G333" s="201">
        <v>0</v>
      </c>
      <c r="H333" s="201">
        <v>732.2</v>
      </c>
      <c r="I333" s="202">
        <v>0</v>
      </c>
      <c r="J333" s="203">
        <f t="shared" si="2"/>
        <v>100</v>
      </c>
      <c r="K333" s="203"/>
    </row>
    <row r="334" spans="1:11" ht="38.25" x14ac:dyDescent="0.25">
      <c r="A334" s="179" t="s">
        <v>292</v>
      </c>
      <c r="B334" s="19" t="s">
        <v>45</v>
      </c>
      <c r="C334" s="19" t="s">
        <v>13</v>
      </c>
      <c r="D334" s="19" t="s">
        <v>293</v>
      </c>
      <c r="E334" s="19"/>
      <c r="F334" s="201">
        <v>567.9</v>
      </c>
      <c r="G334" s="201">
        <v>0</v>
      </c>
      <c r="H334" s="201">
        <v>567.9</v>
      </c>
      <c r="I334" s="202">
        <v>0</v>
      </c>
      <c r="J334" s="203">
        <f t="shared" si="2"/>
        <v>100</v>
      </c>
      <c r="K334" s="203"/>
    </row>
    <row r="335" spans="1:11" ht="38.25" x14ac:dyDescent="0.25">
      <c r="A335" s="179" t="s">
        <v>148</v>
      </c>
      <c r="B335" s="19" t="s">
        <v>45</v>
      </c>
      <c r="C335" s="19" t="s">
        <v>13</v>
      </c>
      <c r="D335" s="19" t="s">
        <v>293</v>
      </c>
      <c r="E335" s="19" t="s">
        <v>149</v>
      </c>
      <c r="F335" s="201">
        <v>567.9</v>
      </c>
      <c r="G335" s="201">
        <v>0</v>
      </c>
      <c r="H335" s="201">
        <v>567.9</v>
      </c>
      <c r="I335" s="202">
        <v>0</v>
      </c>
      <c r="J335" s="203">
        <f t="shared" si="2"/>
        <v>100</v>
      </c>
      <c r="K335" s="203"/>
    </row>
    <row r="336" spans="1:11" x14ac:dyDescent="0.25">
      <c r="A336" s="179" t="s">
        <v>150</v>
      </c>
      <c r="B336" s="19" t="s">
        <v>45</v>
      </c>
      <c r="C336" s="19" t="s">
        <v>13</v>
      </c>
      <c r="D336" s="19" t="s">
        <v>293</v>
      </c>
      <c r="E336" s="19" t="s">
        <v>151</v>
      </c>
      <c r="F336" s="201">
        <v>567.9</v>
      </c>
      <c r="G336" s="201">
        <v>0</v>
      </c>
      <c r="H336" s="201">
        <v>567.9</v>
      </c>
      <c r="I336" s="202">
        <v>0</v>
      </c>
      <c r="J336" s="203">
        <f t="shared" si="2"/>
        <v>100</v>
      </c>
      <c r="K336" s="203"/>
    </row>
    <row r="337" spans="1:11" ht="38.25" x14ac:dyDescent="0.25">
      <c r="A337" s="179" t="s">
        <v>294</v>
      </c>
      <c r="B337" s="19" t="s">
        <v>45</v>
      </c>
      <c r="C337" s="19" t="s">
        <v>13</v>
      </c>
      <c r="D337" s="19" t="s">
        <v>295</v>
      </c>
      <c r="E337" s="19"/>
      <c r="F337" s="201">
        <v>136.69999999999999</v>
      </c>
      <c r="G337" s="201">
        <v>0</v>
      </c>
      <c r="H337" s="201">
        <v>136.69999999999999</v>
      </c>
      <c r="I337" s="202">
        <v>0</v>
      </c>
      <c r="J337" s="203">
        <f t="shared" si="2"/>
        <v>100</v>
      </c>
      <c r="K337" s="203"/>
    </row>
    <row r="338" spans="1:11" ht="63.75" x14ac:dyDescent="0.25">
      <c r="A338" s="179" t="s">
        <v>24</v>
      </c>
      <c r="B338" s="19" t="s">
        <v>45</v>
      </c>
      <c r="C338" s="19" t="s">
        <v>13</v>
      </c>
      <c r="D338" s="19" t="s">
        <v>295</v>
      </c>
      <c r="E338" s="19" t="s">
        <v>25</v>
      </c>
      <c r="F338" s="201">
        <v>136.69999999999999</v>
      </c>
      <c r="G338" s="201">
        <v>0</v>
      </c>
      <c r="H338" s="201">
        <v>136.69999999999999</v>
      </c>
      <c r="I338" s="202">
        <v>0</v>
      </c>
      <c r="J338" s="203">
        <f t="shared" si="2"/>
        <v>100</v>
      </c>
      <c r="K338" s="203"/>
    </row>
    <row r="339" spans="1:11" ht="25.5" x14ac:dyDescent="0.25">
      <c r="A339" s="179" t="s">
        <v>142</v>
      </c>
      <c r="B339" s="19" t="s">
        <v>45</v>
      </c>
      <c r="C339" s="19" t="s">
        <v>13</v>
      </c>
      <c r="D339" s="19" t="s">
        <v>295</v>
      </c>
      <c r="E339" s="19" t="s">
        <v>143</v>
      </c>
      <c r="F339" s="201">
        <v>136.69999999999999</v>
      </c>
      <c r="G339" s="201">
        <v>0</v>
      </c>
      <c r="H339" s="201">
        <v>136.69999999999999</v>
      </c>
      <c r="I339" s="202">
        <v>0</v>
      </c>
      <c r="J339" s="203">
        <f t="shared" si="2"/>
        <v>100</v>
      </c>
      <c r="K339" s="203"/>
    </row>
    <row r="340" spans="1:11" ht="38.25" x14ac:dyDescent="0.25">
      <c r="A340" s="179" t="s">
        <v>296</v>
      </c>
      <c r="B340" s="19" t="s">
        <v>45</v>
      </c>
      <c r="C340" s="19" t="s">
        <v>13</v>
      </c>
      <c r="D340" s="19" t="s">
        <v>297</v>
      </c>
      <c r="E340" s="19"/>
      <c r="F340" s="201">
        <v>48.9</v>
      </c>
      <c r="G340" s="201">
        <v>0</v>
      </c>
      <c r="H340" s="201">
        <v>48.9</v>
      </c>
      <c r="I340" s="202">
        <v>0</v>
      </c>
      <c r="J340" s="203">
        <f t="shared" si="2"/>
        <v>100</v>
      </c>
      <c r="K340" s="203"/>
    </row>
    <row r="341" spans="1:11" ht="63.75" x14ac:dyDescent="0.25">
      <c r="A341" s="179" t="s">
        <v>24</v>
      </c>
      <c r="B341" s="19" t="s">
        <v>45</v>
      </c>
      <c r="C341" s="19" t="s">
        <v>13</v>
      </c>
      <c r="D341" s="19" t="s">
        <v>297</v>
      </c>
      <c r="E341" s="19" t="s">
        <v>25</v>
      </c>
      <c r="F341" s="201">
        <v>48.9</v>
      </c>
      <c r="G341" s="201">
        <v>0</v>
      </c>
      <c r="H341" s="201">
        <v>48.9</v>
      </c>
      <c r="I341" s="202">
        <v>0</v>
      </c>
      <c r="J341" s="203">
        <f t="shared" si="2"/>
        <v>100</v>
      </c>
      <c r="K341" s="203"/>
    </row>
    <row r="342" spans="1:11" ht="25.5" x14ac:dyDescent="0.25">
      <c r="A342" s="179" t="s">
        <v>142</v>
      </c>
      <c r="B342" s="19" t="s">
        <v>45</v>
      </c>
      <c r="C342" s="19" t="s">
        <v>13</v>
      </c>
      <c r="D342" s="19" t="s">
        <v>297</v>
      </c>
      <c r="E342" s="19" t="s">
        <v>143</v>
      </c>
      <c r="F342" s="201">
        <v>48.9</v>
      </c>
      <c r="G342" s="201">
        <v>0</v>
      </c>
      <c r="H342" s="201">
        <v>48.9</v>
      </c>
      <c r="I342" s="202">
        <v>0</v>
      </c>
      <c r="J342" s="203">
        <f t="shared" si="2"/>
        <v>100</v>
      </c>
      <c r="K342" s="203"/>
    </row>
    <row r="343" spans="1:11" ht="38.25" x14ac:dyDescent="0.25">
      <c r="A343" s="179" t="s">
        <v>298</v>
      </c>
      <c r="B343" s="19" t="s">
        <v>45</v>
      </c>
      <c r="C343" s="19" t="s">
        <v>13</v>
      </c>
      <c r="D343" s="19" t="s">
        <v>299</v>
      </c>
      <c r="E343" s="19"/>
      <c r="F343" s="201">
        <v>175.7</v>
      </c>
      <c r="G343" s="201">
        <v>0</v>
      </c>
      <c r="H343" s="201">
        <v>175.7</v>
      </c>
      <c r="I343" s="202">
        <v>0</v>
      </c>
      <c r="J343" s="203">
        <f t="shared" si="2"/>
        <v>100</v>
      </c>
      <c r="K343" s="203"/>
    </row>
    <row r="344" spans="1:11" ht="63.75" x14ac:dyDescent="0.25">
      <c r="A344" s="179" t="s">
        <v>24</v>
      </c>
      <c r="B344" s="19" t="s">
        <v>45</v>
      </c>
      <c r="C344" s="19" t="s">
        <v>13</v>
      </c>
      <c r="D344" s="19" t="s">
        <v>299</v>
      </c>
      <c r="E344" s="19" t="s">
        <v>25</v>
      </c>
      <c r="F344" s="201">
        <v>175.7</v>
      </c>
      <c r="G344" s="201">
        <v>0</v>
      </c>
      <c r="H344" s="201">
        <v>175.7</v>
      </c>
      <c r="I344" s="202">
        <v>0</v>
      </c>
      <c r="J344" s="203">
        <f t="shared" si="2"/>
        <v>100</v>
      </c>
      <c r="K344" s="203"/>
    </row>
    <row r="345" spans="1:11" ht="25.5" x14ac:dyDescent="0.25">
      <c r="A345" s="179" t="s">
        <v>142</v>
      </c>
      <c r="B345" s="19" t="s">
        <v>45</v>
      </c>
      <c r="C345" s="19" t="s">
        <v>13</v>
      </c>
      <c r="D345" s="19" t="s">
        <v>299</v>
      </c>
      <c r="E345" s="19" t="s">
        <v>143</v>
      </c>
      <c r="F345" s="201">
        <v>175.7</v>
      </c>
      <c r="G345" s="201">
        <v>0</v>
      </c>
      <c r="H345" s="201">
        <v>175.7</v>
      </c>
      <c r="I345" s="202">
        <v>0</v>
      </c>
      <c r="J345" s="203">
        <f t="shared" si="2"/>
        <v>100</v>
      </c>
      <c r="K345" s="203"/>
    </row>
    <row r="346" spans="1:11" ht="38.25" x14ac:dyDescent="0.25">
      <c r="A346" s="179" t="s">
        <v>300</v>
      </c>
      <c r="B346" s="19" t="s">
        <v>45</v>
      </c>
      <c r="C346" s="19" t="s">
        <v>13</v>
      </c>
      <c r="D346" s="19" t="s">
        <v>301</v>
      </c>
      <c r="E346" s="19"/>
      <c r="F346" s="201">
        <v>37.299999999999997</v>
      </c>
      <c r="G346" s="201">
        <v>0</v>
      </c>
      <c r="H346" s="201">
        <v>37.200000000000003</v>
      </c>
      <c r="I346" s="202">
        <v>0</v>
      </c>
      <c r="J346" s="203">
        <f t="shared" si="2"/>
        <v>99.731903485254705</v>
      </c>
      <c r="K346" s="203"/>
    </row>
    <row r="347" spans="1:11" ht="63.75" x14ac:dyDescent="0.25">
      <c r="A347" s="179" t="s">
        <v>24</v>
      </c>
      <c r="B347" s="19" t="s">
        <v>45</v>
      </c>
      <c r="C347" s="19" t="s">
        <v>13</v>
      </c>
      <c r="D347" s="19" t="s">
        <v>301</v>
      </c>
      <c r="E347" s="19" t="s">
        <v>25</v>
      </c>
      <c r="F347" s="201">
        <v>37.299999999999997</v>
      </c>
      <c r="G347" s="201">
        <v>0</v>
      </c>
      <c r="H347" s="201">
        <v>37.200000000000003</v>
      </c>
      <c r="I347" s="202">
        <v>0</v>
      </c>
      <c r="J347" s="203">
        <f t="shared" si="2"/>
        <v>99.731903485254705</v>
      </c>
      <c r="K347" s="203"/>
    </row>
    <row r="348" spans="1:11" ht="25.5" x14ac:dyDescent="0.25">
      <c r="A348" s="179" t="s">
        <v>142</v>
      </c>
      <c r="B348" s="19" t="s">
        <v>45</v>
      </c>
      <c r="C348" s="19" t="s">
        <v>13</v>
      </c>
      <c r="D348" s="19" t="s">
        <v>301</v>
      </c>
      <c r="E348" s="19" t="s">
        <v>143</v>
      </c>
      <c r="F348" s="201">
        <v>37.299999999999997</v>
      </c>
      <c r="G348" s="201">
        <v>0</v>
      </c>
      <c r="H348" s="201">
        <v>37.200000000000003</v>
      </c>
      <c r="I348" s="202">
        <v>0</v>
      </c>
      <c r="J348" s="203">
        <f t="shared" si="2"/>
        <v>99.731903485254705</v>
      </c>
      <c r="K348" s="203"/>
    </row>
    <row r="349" spans="1:11" ht="51" x14ac:dyDescent="0.25">
      <c r="A349" s="179" t="s">
        <v>302</v>
      </c>
      <c r="B349" s="19" t="s">
        <v>45</v>
      </c>
      <c r="C349" s="19" t="s">
        <v>13</v>
      </c>
      <c r="D349" s="19" t="s">
        <v>303</v>
      </c>
      <c r="E349" s="19"/>
      <c r="F349" s="201">
        <v>29.3</v>
      </c>
      <c r="G349" s="201">
        <v>0</v>
      </c>
      <c r="H349" s="201">
        <v>29.3</v>
      </c>
      <c r="I349" s="202">
        <v>0</v>
      </c>
      <c r="J349" s="203">
        <f t="shared" si="2"/>
        <v>100</v>
      </c>
      <c r="K349" s="203"/>
    </row>
    <row r="350" spans="1:11" ht="63.75" x14ac:dyDescent="0.25">
      <c r="A350" s="179" t="s">
        <v>24</v>
      </c>
      <c r="B350" s="19" t="s">
        <v>45</v>
      </c>
      <c r="C350" s="19" t="s">
        <v>13</v>
      </c>
      <c r="D350" s="19" t="s">
        <v>303</v>
      </c>
      <c r="E350" s="19" t="s">
        <v>25</v>
      </c>
      <c r="F350" s="201">
        <v>29.3</v>
      </c>
      <c r="G350" s="201">
        <v>0</v>
      </c>
      <c r="H350" s="201">
        <v>29.3</v>
      </c>
      <c r="I350" s="202">
        <v>0</v>
      </c>
      <c r="J350" s="203">
        <f t="shared" si="2"/>
        <v>100</v>
      </c>
      <c r="K350" s="203"/>
    </row>
    <row r="351" spans="1:11" ht="25.5" x14ac:dyDescent="0.25">
      <c r="A351" s="179" t="s">
        <v>142</v>
      </c>
      <c r="B351" s="19" t="s">
        <v>45</v>
      </c>
      <c r="C351" s="19" t="s">
        <v>13</v>
      </c>
      <c r="D351" s="19" t="s">
        <v>303</v>
      </c>
      <c r="E351" s="19" t="s">
        <v>143</v>
      </c>
      <c r="F351" s="201">
        <v>29.3</v>
      </c>
      <c r="G351" s="201">
        <v>0</v>
      </c>
      <c r="H351" s="201">
        <v>29.3</v>
      </c>
      <c r="I351" s="202">
        <v>0</v>
      </c>
      <c r="J351" s="203">
        <f t="shared" si="2"/>
        <v>100</v>
      </c>
      <c r="K351" s="203"/>
    </row>
    <row r="352" spans="1:11" ht="38.25" x14ac:dyDescent="0.25">
      <c r="A352" s="179" t="s">
        <v>304</v>
      </c>
      <c r="B352" s="19" t="s">
        <v>45</v>
      </c>
      <c r="C352" s="19" t="s">
        <v>13</v>
      </c>
      <c r="D352" s="19" t="s">
        <v>305</v>
      </c>
      <c r="E352" s="19"/>
      <c r="F352" s="201">
        <v>19.5</v>
      </c>
      <c r="G352" s="201">
        <v>0</v>
      </c>
      <c r="H352" s="201">
        <v>19.5</v>
      </c>
      <c r="I352" s="202">
        <v>0</v>
      </c>
      <c r="J352" s="203">
        <f t="shared" si="2"/>
        <v>100</v>
      </c>
      <c r="K352" s="203"/>
    </row>
    <row r="353" spans="1:11" ht="38.25" x14ac:dyDescent="0.25">
      <c r="A353" s="179" t="s">
        <v>148</v>
      </c>
      <c r="B353" s="19" t="s">
        <v>45</v>
      </c>
      <c r="C353" s="19" t="s">
        <v>13</v>
      </c>
      <c r="D353" s="19" t="s">
        <v>305</v>
      </c>
      <c r="E353" s="19" t="s">
        <v>149</v>
      </c>
      <c r="F353" s="201">
        <v>19.5</v>
      </c>
      <c r="G353" s="201">
        <v>0</v>
      </c>
      <c r="H353" s="201">
        <v>19.5</v>
      </c>
      <c r="I353" s="202">
        <v>0</v>
      </c>
      <c r="J353" s="203">
        <f t="shared" si="2"/>
        <v>100</v>
      </c>
      <c r="K353" s="203"/>
    </row>
    <row r="354" spans="1:11" x14ac:dyDescent="0.25">
      <c r="A354" s="179" t="s">
        <v>150</v>
      </c>
      <c r="B354" s="19" t="s">
        <v>45</v>
      </c>
      <c r="C354" s="19" t="s">
        <v>13</v>
      </c>
      <c r="D354" s="19" t="s">
        <v>305</v>
      </c>
      <c r="E354" s="19" t="s">
        <v>151</v>
      </c>
      <c r="F354" s="201">
        <v>19.5</v>
      </c>
      <c r="G354" s="201">
        <v>0</v>
      </c>
      <c r="H354" s="201">
        <v>19.5</v>
      </c>
      <c r="I354" s="202">
        <v>0</v>
      </c>
      <c r="J354" s="203">
        <f t="shared" si="2"/>
        <v>100</v>
      </c>
      <c r="K354" s="203"/>
    </row>
    <row r="355" spans="1:11" ht="38.25" x14ac:dyDescent="0.25">
      <c r="A355" s="179" t="s">
        <v>306</v>
      </c>
      <c r="B355" s="19" t="s">
        <v>45</v>
      </c>
      <c r="C355" s="19" t="s">
        <v>13</v>
      </c>
      <c r="D355" s="19" t="s">
        <v>307</v>
      </c>
      <c r="E355" s="19"/>
      <c r="F355" s="201">
        <v>146.5</v>
      </c>
      <c r="G355" s="201">
        <v>0</v>
      </c>
      <c r="H355" s="201">
        <v>146.5</v>
      </c>
      <c r="I355" s="202">
        <v>0</v>
      </c>
      <c r="J355" s="203">
        <f t="shared" si="2"/>
        <v>100</v>
      </c>
      <c r="K355" s="203"/>
    </row>
    <row r="356" spans="1:11" ht="38.25" x14ac:dyDescent="0.25">
      <c r="A356" s="179" t="s">
        <v>148</v>
      </c>
      <c r="B356" s="19" t="s">
        <v>45</v>
      </c>
      <c r="C356" s="19" t="s">
        <v>13</v>
      </c>
      <c r="D356" s="19" t="s">
        <v>307</v>
      </c>
      <c r="E356" s="19" t="s">
        <v>149</v>
      </c>
      <c r="F356" s="201">
        <v>146.5</v>
      </c>
      <c r="G356" s="201">
        <v>0</v>
      </c>
      <c r="H356" s="201">
        <v>146.5</v>
      </c>
      <c r="I356" s="202">
        <v>0</v>
      </c>
      <c r="J356" s="203">
        <f t="shared" si="2"/>
        <v>100</v>
      </c>
      <c r="K356" s="203"/>
    </row>
    <row r="357" spans="1:11" x14ac:dyDescent="0.25">
      <c r="A357" s="179" t="s">
        <v>150</v>
      </c>
      <c r="B357" s="19" t="s">
        <v>45</v>
      </c>
      <c r="C357" s="19" t="s">
        <v>13</v>
      </c>
      <c r="D357" s="19" t="s">
        <v>307</v>
      </c>
      <c r="E357" s="19" t="s">
        <v>151</v>
      </c>
      <c r="F357" s="201">
        <v>146.5</v>
      </c>
      <c r="G357" s="201">
        <v>0</v>
      </c>
      <c r="H357" s="201">
        <v>146.5</v>
      </c>
      <c r="I357" s="202">
        <v>0</v>
      </c>
      <c r="J357" s="203">
        <f t="shared" si="2"/>
        <v>100</v>
      </c>
      <c r="K357" s="203"/>
    </row>
    <row r="358" spans="1:11" x14ac:dyDescent="0.25">
      <c r="A358" s="178" t="s">
        <v>308</v>
      </c>
      <c r="B358" s="20" t="s">
        <v>45</v>
      </c>
      <c r="C358" s="20" t="s">
        <v>309</v>
      </c>
      <c r="D358" s="20"/>
      <c r="E358" s="20"/>
      <c r="F358" s="198">
        <v>7398.1</v>
      </c>
      <c r="G358" s="198">
        <f>G359</f>
        <v>4212.7</v>
      </c>
      <c r="H358" s="198">
        <v>4601.3999999999996</v>
      </c>
      <c r="I358" s="198">
        <f>I359</f>
        <v>1416.1</v>
      </c>
      <c r="J358" s="200">
        <f t="shared" si="2"/>
        <v>62.197050594071449</v>
      </c>
      <c r="K358" s="200">
        <v>33.6</v>
      </c>
    </row>
    <row r="359" spans="1:11" ht="25.5" x14ac:dyDescent="0.25">
      <c r="A359" s="179" t="s">
        <v>70</v>
      </c>
      <c r="B359" s="19" t="s">
        <v>45</v>
      </c>
      <c r="C359" s="19" t="s">
        <v>309</v>
      </c>
      <c r="D359" s="19" t="s">
        <v>71</v>
      </c>
      <c r="E359" s="19"/>
      <c r="F359" s="201">
        <v>7398.1</v>
      </c>
      <c r="G359" s="201">
        <v>4212.7</v>
      </c>
      <c r="H359" s="201">
        <v>4601.3999999999996</v>
      </c>
      <c r="I359" s="202">
        <v>1416.1</v>
      </c>
      <c r="J359" s="203">
        <f t="shared" si="2"/>
        <v>62.197050594071449</v>
      </c>
      <c r="K359" s="203">
        <v>33.6</v>
      </c>
    </row>
    <row r="360" spans="1:11" ht="25.5" x14ac:dyDescent="0.25">
      <c r="A360" s="179" t="s">
        <v>310</v>
      </c>
      <c r="B360" s="19" t="s">
        <v>45</v>
      </c>
      <c r="C360" s="19" t="s">
        <v>309</v>
      </c>
      <c r="D360" s="19" t="s">
        <v>311</v>
      </c>
      <c r="E360" s="19"/>
      <c r="F360" s="201">
        <v>3072.1</v>
      </c>
      <c r="G360" s="201">
        <v>0</v>
      </c>
      <c r="H360" s="201">
        <v>3072.1</v>
      </c>
      <c r="I360" s="202">
        <v>0</v>
      </c>
      <c r="J360" s="203">
        <f t="shared" si="2"/>
        <v>100</v>
      </c>
      <c r="K360" s="203"/>
    </row>
    <row r="361" spans="1:11" ht="63.75" x14ac:dyDescent="0.25">
      <c r="A361" s="179" t="s">
        <v>312</v>
      </c>
      <c r="B361" s="19" t="s">
        <v>45</v>
      </c>
      <c r="C361" s="19" t="s">
        <v>309</v>
      </c>
      <c r="D361" s="19" t="s">
        <v>313</v>
      </c>
      <c r="E361" s="19"/>
      <c r="F361" s="201">
        <v>3072.1</v>
      </c>
      <c r="G361" s="201">
        <v>0</v>
      </c>
      <c r="H361" s="201">
        <v>3072.1</v>
      </c>
      <c r="I361" s="202">
        <v>0</v>
      </c>
      <c r="J361" s="203">
        <f t="shared" si="2"/>
        <v>100</v>
      </c>
      <c r="K361" s="203"/>
    </row>
    <row r="362" spans="1:11" ht="25.5" x14ac:dyDescent="0.25">
      <c r="A362" s="179" t="s">
        <v>314</v>
      </c>
      <c r="B362" s="19" t="s">
        <v>45</v>
      </c>
      <c r="C362" s="19" t="s">
        <v>309</v>
      </c>
      <c r="D362" s="19" t="s">
        <v>315</v>
      </c>
      <c r="E362" s="19"/>
      <c r="F362" s="201">
        <v>3072.1</v>
      </c>
      <c r="G362" s="201">
        <v>0</v>
      </c>
      <c r="H362" s="201">
        <v>3072.1</v>
      </c>
      <c r="I362" s="202">
        <v>0</v>
      </c>
      <c r="J362" s="203">
        <f t="shared" si="2"/>
        <v>100</v>
      </c>
      <c r="K362" s="203"/>
    </row>
    <row r="363" spans="1:11" ht="25.5" x14ac:dyDescent="0.25">
      <c r="A363" s="179" t="s">
        <v>40</v>
      </c>
      <c r="B363" s="19" t="s">
        <v>45</v>
      </c>
      <c r="C363" s="19" t="s">
        <v>309</v>
      </c>
      <c r="D363" s="19" t="s">
        <v>315</v>
      </c>
      <c r="E363" s="19" t="s">
        <v>41</v>
      </c>
      <c r="F363" s="201">
        <v>3072.1</v>
      </c>
      <c r="G363" s="201">
        <v>0</v>
      </c>
      <c r="H363" s="201">
        <v>3072.1</v>
      </c>
      <c r="I363" s="202">
        <v>0</v>
      </c>
      <c r="J363" s="203">
        <f t="shared" si="2"/>
        <v>100</v>
      </c>
      <c r="K363" s="203"/>
    </row>
    <row r="364" spans="1:11" ht="38.25" x14ac:dyDescent="0.25">
      <c r="A364" s="179" t="s">
        <v>42</v>
      </c>
      <c r="B364" s="19" t="s">
        <v>45</v>
      </c>
      <c r="C364" s="19" t="s">
        <v>309</v>
      </c>
      <c r="D364" s="19" t="s">
        <v>315</v>
      </c>
      <c r="E364" s="19" t="s">
        <v>43</v>
      </c>
      <c r="F364" s="201">
        <v>3072.1</v>
      </c>
      <c r="G364" s="201">
        <v>0</v>
      </c>
      <c r="H364" s="201">
        <v>3072.1</v>
      </c>
      <c r="I364" s="202">
        <v>0</v>
      </c>
      <c r="J364" s="203">
        <f t="shared" si="2"/>
        <v>100</v>
      </c>
      <c r="K364" s="203"/>
    </row>
    <row r="365" spans="1:11" ht="25.5" x14ac:dyDescent="0.25">
      <c r="A365" s="179" t="s">
        <v>72</v>
      </c>
      <c r="B365" s="19" t="s">
        <v>45</v>
      </c>
      <c r="C365" s="19" t="s">
        <v>309</v>
      </c>
      <c r="D365" s="19" t="s">
        <v>73</v>
      </c>
      <c r="E365" s="19"/>
      <c r="F365" s="201">
        <v>4326</v>
      </c>
      <c r="G365" s="201">
        <v>4212.7</v>
      </c>
      <c r="H365" s="201">
        <v>1529.3</v>
      </c>
      <c r="I365" s="202">
        <v>1416.1</v>
      </c>
      <c r="J365" s="203">
        <f t="shared" si="2"/>
        <v>35.351363846509479</v>
      </c>
      <c r="K365" s="203">
        <v>33.615021245282122</v>
      </c>
    </row>
    <row r="366" spans="1:11" ht="63.75" x14ac:dyDescent="0.25">
      <c r="A366" s="179" t="s">
        <v>74</v>
      </c>
      <c r="B366" s="19" t="s">
        <v>45</v>
      </c>
      <c r="C366" s="19" t="s">
        <v>309</v>
      </c>
      <c r="D366" s="19" t="s">
        <v>75</v>
      </c>
      <c r="E366" s="19"/>
      <c r="F366" s="201">
        <v>4326</v>
      </c>
      <c r="G366" s="201">
        <v>4212.7</v>
      </c>
      <c r="H366" s="201">
        <v>1529.3</v>
      </c>
      <c r="I366" s="202">
        <v>1416.1</v>
      </c>
      <c r="J366" s="203">
        <f t="shared" si="2"/>
        <v>35.351363846509479</v>
      </c>
      <c r="K366" s="203">
        <v>33.615021245282122</v>
      </c>
    </row>
    <row r="367" spans="1:11" ht="51" x14ac:dyDescent="0.25">
      <c r="A367" s="179" t="s">
        <v>76</v>
      </c>
      <c r="B367" s="19" t="s">
        <v>45</v>
      </c>
      <c r="C367" s="19" t="s">
        <v>309</v>
      </c>
      <c r="D367" s="19" t="s">
        <v>77</v>
      </c>
      <c r="E367" s="19"/>
      <c r="F367" s="201">
        <v>4212.7</v>
      </c>
      <c r="G367" s="201">
        <v>4212.7</v>
      </c>
      <c r="H367" s="201">
        <v>1416.1</v>
      </c>
      <c r="I367" s="202">
        <v>1416.1</v>
      </c>
      <c r="J367" s="203">
        <f t="shared" si="2"/>
        <v>33.615021245282122</v>
      </c>
      <c r="K367" s="203">
        <v>33.615021245282122</v>
      </c>
    </row>
    <row r="368" spans="1:11" ht="25.5" x14ac:dyDescent="0.25">
      <c r="A368" s="179" t="s">
        <v>40</v>
      </c>
      <c r="B368" s="19" t="s">
        <v>45</v>
      </c>
      <c r="C368" s="19" t="s">
        <v>309</v>
      </c>
      <c r="D368" s="19" t="s">
        <v>77</v>
      </c>
      <c r="E368" s="19" t="s">
        <v>41</v>
      </c>
      <c r="F368" s="201">
        <v>4212.7</v>
      </c>
      <c r="G368" s="201">
        <v>4212.7</v>
      </c>
      <c r="H368" s="201">
        <v>1416.1</v>
      </c>
      <c r="I368" s="202">
        <v>1416.1</v>
      </c>
      <c r="J368" s="203">
        <f t="shared" si="2"/>
        <v>33.615021245282122</v>
      </c>
      <c r="K368" s="203">
        <v>33.615021245282122</v>
      </c>
    </row>
    <row r="369" spans="1:11" ht="38.25" x14ac:dyDescent="0.25">
      <c r="A369" s="179" t="s">
        <v>42</v>
      </c>
      <c r="B369" s="19" t="s">
        <v>45</v>
      </c>
      <c r="C369" s="19" t="s">
        <v>309</v>
      </c>
      <c r="D369" s="19" t="s">
        <v>77</v>
      </c>
      <c r="E369" s="19" t="s">
        <v>43</v>
      </c>
      <c r="F369" s="201">
        <v>4212.7</v>
      </c>
      <c r="G369" s="201">
        <v>4212.7</v>
      </c>
      <c r="H369" s="201">
        <v>1416.1</v>
      </c>
      <c r="I369" s="202">
        <v>1416.1</v>
      </c>
      <c r="J369" s="203">
        <f t="shared" si="2"/>
        <v>33.615021245282122</v>
      </c>
      <c r="K369" s="203">
        <v>33.615021245282122</v>
      </c>
    </row>
    <row r="370" spans="1:11" ht="63.75" x14ac:dyDescent="0.25">
      <c r="A370" s="179" t="s">
        <v>316</v>
      </c>
      <c r="B370" s="19" t="s">
        <v>45</v>
      </c>
      <c r="C370" s="19" t="s">
        <v>309</v>
      </c>
      <c r="D370" s="19" t="s">
        <v>317</v>
      </c>
      <c r="E370" s="19"/>
      <c r="F370" s="201">
        <v>113.2</v>
      </c>
      <c r="G370" s="201">
        <v>0</v>
      </c>
      <c r="H370" s="201">
        <v>113.2</v>
      </c>
      <c r="I370" s="202">
        <v>0</v>
      </c>
      <c r="J370" s="203">
        <f t="shared" si="2"/>
        <v>100</v>
      </c>
      <c r="K370" s="203"/>
    </row>
    <row r="371" spans="1:11" ht="25.5" x14ac:dyDescent="0.25">
      <c r="A371" s="179" t="s">
        <v>40</v>
      </c>
      <c r="B371" s="19" t="s">
        <v>45</v>
      </c>
      <c r="C371" s="19" t="s">
        <v>309</v>
      </c>
      <c r="D371" s="19" t="s">
        <v>317</v>
      </c>
      <c r="E371" s="19" t="s">
        <v>41</v>
      </c>
      <c r="F371" s="201">
        <v>113.2</v>
      </c>
      <c r="G371" s="201">
        <v>0</v>
      </c>
      <c r="H371" s="201">
        <v>113.2</v>
      </c>
      <c r="I371" s="202">
        <v>0</v>
      </c>
      <c r="J371" s="203">
        <f t="shared" ref="J371:J434" si="3">H371/F371*100</f>
        <v>100</v>
      </c>
      <c r="K371" s="203"/>
    </row>
    <row r="372" spans="1:11" ht="38.25" x14ac:dyDescent="0.25">
      <c r="A372" s="179" t="s">
        <v>42</v>
      </c>
      <c r="B372" s="19" t="s">
        <v>45</v>
      </c>
      <c r="C372" s="19" t="s">
        <v>309</v>
      </c>
      <c r="D372" s="19" t="s">
        <v>317</v>
      </c>
      <c r="E372" s="19" t="s">
        <v>43</v>
      </c>
      <c r="F372" s="201">
        <v>113.2</v>
      </c>
      <c r="G372" s="201">
        <v>0</v>
      </c>
      <c r="H372" s="201">
        <v>113.2</v>
      </c>
      <c r="I372" s="202">
        <v>0</v>
      </c>
      <c r="J372" s="203">
        <f t="shared" si="3"/>
        <v>100</v>
      </c>
      <c r="K372" s="203"/>
    </row>
    <row r="373" spans="1:11" x14ac:dyDescent="0.25">
      <c r="A373" s="178" t="s">
        <v>318</v>
      </c>
      <c r="B373" s="20" t="s">
        <v>45</v>
      </c>
      <c r="C373" s="20" t="s">
        <v>319</v>
      </c>
      <c r="D373" s="20"/>
      <c r="E373" s="20"/>
      <c r="F373" s="198">
        <v>44556.3</v>
      </c>
      <c r="G373" s="198">
        <v>0</v>
      </c>
      <c r="H373" s="198">
        <v>32426.9</v>
      </c>
      <c r="I373" s="199">
        <v>0</v>
      </c>
      <c r="J373" s="200">
        <f t="shared" si="3"/>
        <v>72.777362572745048</v>
      </c>
      <c r="K373" s="200"/>
    </row>
    <row r="374" spans="1:11" ht="38.25" x14ac:dyDescent="0.25">
      <c r="A374" s="179" t="s">
        <v>320</v>
      </c>
      <c r="B374" s="19" t="s">
        <v>45</v>
      </c>
      <c r="C374" s="19" t="s">
        <v>319</v>
      </c>
      <c r="D374" s="19" t="s">
        <v>321</v>
      </c>
      <c r="E374" s="19"/>
      <c r="F374" s="201">
        <v>44556.3</v>
      </c>
      <c r="G374" s="201">
        <v>0</v>
      </c>
      <c r="H374" s="201">
        <v>32426.9</v>
      </c>
      <c r="I374" s="202">
        <v>0</v>
      </c>
      <c r="J374" s="203">
        <f t="shared" si="3"/>
        <v>72.777362572745048</v>
      </c>
      <c r="K374" s="203"/>
    </row>
    <row r="375" spans="1:11" ht="25.5" x14ac:dyDescent="0.25">
      <c r="A375" s="179" t="s">
        <v>322</v>
      </c>
      <c r="B375" s="19" t="s">
        <v>45</v>
      </c>
      <c r="C375" s="19" t="s">
        <v>319</v>
      </c>
      <c r="D375" s="19" t="s">
        <v>323</v>
      </c>
      <c r="E375" s="19"/>
      <c r="F375" s="201">
        <v>44556.3</v>
      </c>
      <c r="G375" s="201">
        <v>0</v>
      </c>
      <c r="H375" s="201">
        <v>32426.9</v>
      </c>
      <c r="I375" s="202">
        <v>0</v>
      </c>
      <c r="J375" s="203">
        <f t="shared" si="3"/>
        <v>72.777362572745048</v>
      </c>
      <c r="K375" s="203"/>
    </row>
    <row r="376" spans="1:11" ht="89.25" x14ac:dyDescent="0.25">
      <c r="A376" s="179" t="s">
        <v>324</v>
      </c>
      <c r="B376" s="19" t="s">
        <v>45</v>
      </c>
      <c r="C376" s="19" t="s">
        <v>319</v>
      </c>
      <c r="D376" s="19" t="s">
        <v>325</v>
      </c>
      <c r="E376" s="19"/>
      <c r="F376" s="201">
        <v>44556.3</v>
      </c>
      <c r="G376" s="201">
        <v>0</v>
      </c>
      <c r="H376" s="201">
        <v>32426.9</v>
      </c>
      <c r="I376" s="202">
        <v>0</v>
      </c>
      <c r="J376" s="203">
        <f t="shared" si="3"/>
        <v>72.777362572745048</v>
      </c>
      <c r="K376" s="203"/>
    </row>
    <row r="377" spans="1:11" ht="63.75" x14ac:dyDescent="0.25">
      <c r="A377" s="179" t="s">
        <v>326</v>
      </c>
      <c r="B377" s="19" t="s">
        <v>45</v>
      </c>
      <c r="C377" s="19" t="s">
        <v>319</v>
      </c>
      <c r="D377" s="19" t="s">
        <v>327</v>
      </c>
      <c r="E377" s="19"/>
      <c r="F377" s="201">
        <v>5353.4</v>
      </c>
      <c r="G377" s="201">
        <v>0</v>
      </c>
      <c r="H377" s="201">
        <v>4283.8999999999996</v>
      </c>
      <c r="I377" s="202">
        <v>0</v>
      </c>
      <c r="J377" s="203">
        <f t="shared" si="3"/>
        <v>80.022042066723955</v>
      </c>
      <c r="K377" s="203"/>
    </row>
    <row r="378" spans="1:11" ht="25.5" x14ac:dyDescent="0.25">
      <c r="A378" s="179" t="s">
        <v>40</v>
      </c>
      <c r="B378" s="19" t="s">
        <v>45</v>
      </c>
      <c r="C378" s="19" t="s">
        <v>319</v>
      </c>
      <c r="D378" s="19" t="s">
        <v>327</v>
      </c>
      <c r="E378" s="19" t="s">
        <v>41</v>
      </c>
      <c r="F378" s="201">
        <v>5353.4</v>
      </c>
      <c r="G378" s="201">
        <v>0</v>
      </c>
      <c r="H378" s="201">
        <v>4283.8999999999996</v>
      </c>
      <c r="I378" s="202">
        <v>0</v>
      </c>
      <c r="J378" s="203">
        <f t="shared" si="3"/>
        <v>80.022042066723955</v>
      </c>
      <c r="K378" s="203"/>
    </row>
    <row r="379" spans="1:11" ht="38.25" x14ac:dyDescent="0.25">
      <c r="A379" s="179" t="s">
        <v>42</v>
      </c>
      <c r="B379" s="19" t="s">
        <v>45</v>
      </c>
      <c r="C379" s="19" t="s">
        <v>319</v>
      </c>
      <c r="D379" s="19" t="s">
        <v>327</v>
      </c>
      <c r="E379" s="19" t="s">
        <v>43</v>
      </c>
      <c r="F379" s="201">
        <v>5353.4</v>
      </c>
      <c r="G379" s="201">
        <v>0</v>
      </c>
      <c r="H379" s="201">
        <v>4283.8999999999996</v>
      </c>
      <c r="I379" s="202">
        <v>0</v>
      </c>
      <c r="J379" s="203">
        <f t="shared" si="3"/>
        <v>80.022042066723955</v>
      </c>
      <c r="K379" s="203"/>
    </row>
    <row r="380" spans="1:11" ht="63.75" x14ac:dyDescent="0.25">
      <c r="A380" s="179" t="s">
        <v>328</v>
      </c>
      <c r="B380" s="19" t="s">
        <v>45</v>
      </c>
      <c r="C380" s="19" t="s">
        <v>319</v>
      </c>
      <c r="D380" s="19" t="s">
        <v>329</v>
      </c>
      <c r="E380" s="19"/>
      <c r="F380" s="201">
        <v>182.9</v>
      </c>
      <c r="G380" s="201">
        <v>0</v>
      </c>
      <c r="H380" s="201">
        <v>182.9</v>
      </c>
      <c r="I380" s="202">
        <v>0</v>
      </c>
      <c r="J380" s="203">
        <f t="shared" si="3"/>
        <v>100</v>
      </c>
      <c r="K380" s="203"/>
    </row>
    <row r="381" spans="1:11" ht="25.5" x14ac:dyDescent="0.25">
      <c r="A381" s="179" t="s">
        <v>40</v>
      </c>
      <c r="B381" s="19" t="s">
        <v>45</v>
      </c>
      <c r="C381" s="19" t="s">
        <v>319</v>
      </c>
      <c r="D381" s="19" t="s">
        <v>329</v>
      </c>
      <c r="E381" s="19" t="s">
        <v>41</v>
      </c>
      <c r="F381" s="201">
        <v>182.9</v>
      </c>
      <c r="G381" s="201">
        <v>0</v>
      </c>
      <c r="H381" s="201">
        <v>182.9</v>
      </c>
      <c r="I381" s="202">
        <v>0</v>
      </c>
      <c r="J381" s="203">
        <f t="shared" si="3"/>
        <v>100</v>
      </c>
      <c r="K381" s="203"/>
    </row>
    <row r="382" spans="1:11" ht="38.25" x14ac:dyDescent="0.25">
      <c r="A382" s="179" t="s">
        <v>42</v>
      </c>
      <c r="B382" s="19" t="s">
        <v>45</v>
      </c>
      <c r="C382" s="19" t="s">
        <v>319</v>
      </c>
      <c r="D382" s="19" t="s">
        <v>329</v>
      </c>
      <c r="E382" s="19" t="s">
        <v>43</v>
      </c>
      <c r="F382" s="201">
        <v>182.9</v>
      </c>
      <c r="G382" s="201">
        <v>0</v>
      </c>
      <c r="H382" s="201">
        <v>182.9</v>
      </c>
      <c r="I382" s="202">
        <v>0</v>
      </c>
      <c r="J382" s="203">
        <f t="shared" si="3"/>
        <v>100</v>
      </c>
      <c r="K382" s="203"/>
    </row>
    <row r="383" spans="1:11" ht="51" x14ac:dyDescent="0.25">
      <c r="A383" s="179" t="s">
        <v>330</v>
      </c>
      <c r="B383" s="19" t="s">
        <v>45</v>
      </c>
      <c r="C383" s="19" t="s">
        <v>319</v>
      </c>
      <c r="D383" s="19" t="s">
        <v>331</v>
      </c>
      <c r="E383" s="19"/>
      <c r="F383" s="201">
        <v>39020</v>
      </c>
      <c r="G383" s="201">
        <v>0</v>
      </c>
      <c r="H383" s="201">
        <v>27960.1</v>
      </c>
      <c r="I383" s="202">
        <v>0</v>
      </c>
      <c r="J383" s="203">
        <f t="shared" si="3"/>
        <v>71.65581752947206</v>
      </c>
      <c r="K383" s="203"/>
    </row>
    <row r="384" spans="1:11" ht="25.5" x14ac:dyDescent="0.25">
      <c r="A384" s="179" t="s">
        <v>40</v>
      </c>
      <c r="B384" s="19" t="s">
        <v>45</v>
      </c>
      <c r="C384" s="19" t="s">
        <v>319</v>
      </c>
      <c r="D384" s="19" t="s">
        <v>331</v>
      </c>
      <c r="E384" s="19" t="s">
        <v>41</v>
      </c>
      <c r="F384" s="201">
        <v>39020</v>
      </c>
      <c r="G384" s="201">
        <v>0</v>
      </c>
      <c r="H384" s="201">
        <v>27960.1</v>
      </c>
      <c r="I384" s="202">
        <v>0</v>
      </c>
      <c r="J384" s="203">
        <f t="shared" si="3"/>
        <v>71.65581752947206</v>
      </c>
      <c r="K384" s="203"/>
    </row>
    <row r="385" spans="1:11" ht="38.25" x14ac:dyDescent="0.25">
      <c r="A385" s="179" t="s">
        <v>42</v>
      </c>
      <c r="B385" s="19" t="s">
        <v>45</v>
      </c>
      <c r="C385" s="19" t="s">
        <v>319</v>
      </c>
      <c r="D385" s="19" t="s">
        <v>331</v>
      </c>
      <c r="E385" s="19" t="s">
        <v>43</v>
      </c>
      <c r="F385" s="201">
        <v>39020</v>
      </c>
      <c r="G385" s="201">
        <v>0</v>
      </c>
      <c r="H385" s="201">
        <v>27960.1</v>
      </c>
      <c r="I385" s="202">
        <v>0</v>
      </c>
      <c r="J385" s="203">
        <f t="shared" si="3"/>
        <v>71.65581752947206</v>
      </c>
      <c r="K385" s="203"/>
    </row>
    <row r="386" spans="1:11" x14ac:dyDescent="0.25">
      <c r="A386" s="178" t="s">
        <v>332</v>
      </c>
      <c r="B386" s="20" t="s">
        <v>45</v>
      </c>
      <c r="C386" s="20" t="s">
        <v>213</v>
      </c>
      <c r="D386" s="20"/>
      <c r="E386" s="20"/>
      <c r="F386" s="198">
        <v>626737.1</v>
      </c>
      <c r="G386" s="198">
        <v>0</v>
      </c>
      <c r="H386" s="198">
        <v>621912.80000000005</v>
      </c>
      <c r="I386" s="199">
        <v>0</v>
      </c>
      <c r="J386" s="200">
        <f t="shared" si="3"/>
        <v>99.23025140844544</v>
      </c>
      <c r="K386" s="200"/>
    </row>
    <row r="387" spans="1:11" ht="25.5" x14ac:dyDescent="0.25">
      <c r="A387" s="179" t="s">
        <v>62</v>
      </c>
      <c r="B387" s="19" t="s">
        <v>45</v>
      </c>
      <c r="C387" s="19" t="s">
        <v>213</v>
      </c>
      <c r="D387" s="19" t="s">
        <v>63</v>
      </c>
      <c r="E387" s="19"/>
      <c r="F387" s="201">
        <v>486</v>
      </c>
      <c r="G387" s="201">
        <v>0</v>
      </c>
      <c r="H387" s="201">
        <v>486</v>
      </c>
      <c r="I387" s="202">
        <v>0</v>
      </c>
      <c r="J387" s="203">
        <f t="shared" si="3"/>
        <v>100</v>
      </c>
      <c r="K387" s="203"/>
    </row>
    <row r="388" spans="1:11" x14ac:dyDescent="0.25">
      <c r="A388" s="179" t="s">
        <v>333</v>
      </c>
      <c r="B388" s="19" t="s">
        <v>45</v>
      </c>
      <c r="C388" s="19" t="s">
        <v>213</v>
      </c>
      <c r="D388" s="19" t="s">
        <v>334</v>
      </c>
      <c r="E388" s="19"/>
      <c r="F388" s="201">
        <v>486</v>
      </c>
      <c r="G388" s="201">
        <v>0</v>
      </c>
      <c r="H388" s="201">
        <v>486</v>
      </c>
      <c r="I388" s="202">
        <v>0</v>
      </c>
      <c r="J388" s="203">
        <f t="shared" si="3"/>
        <v>100</v>
      </c>
      <c r="K388" s="203"/>
    </row>
    <row r="389" spans="1:11" ht="51" x14ac:dyDescent="0.25">
      <c r="A389" s="179" t="s">
        <v>335</v>
      </c>
      <c r="B389" s="19" t="s">
        <v>45</v>
      </c>
      <c r="C389" s="19" t="s">
        <v>213</v>
      </c>
      <c r="D389" s="19" t="s">
        <v>336</v>
      </c>
      <c r="E389" s="19"/>
      <c r="F389" s="201">
        <v>486</v>
      </c>
      <c r="G389" s="201">
        <v>0</v>
      </c>
      <c r="H389" s="201">
        <v>486</v>
      </c>
      <c r="I389" s="202">
        <v>0</v>
      </c>
      <c r="J389" s="203">
        <f t="shared" si="3"/>
        <v>100</v>
      </c>
      <c r="K389" s="203"/>
    </row>
    <row r="390" spans="1:11" ht="89.25" x14ac:dyDescent="0.25">
      <c r="A390" s="179" t="s">
        <v>337</v>
      </c>
      <c r="B390" s="19" t="s">
        <v>45</v>
      </c>
      <c r="C390" s="19" t="s">
        <v>213</v>
      </c>
      <c r="D390" s="19" t="s">
        <v>338</v>
      </c>
      <c r="E390" s="19"/>
      <c r="F390" s="201">
        <v>356.2</v>
      </c>
      <c r="G390" s="201">
        <v>0</v>
      </c>
      <c r="H390" s="201">
        <v>356.2</v>
      </c>
      <c r="I390" s="202">
        <v>0</v>
      </c>
      <c r="J390" s="203">
        <f t="shared" si="3"/>
        <v>100</v>
      </c>
      <c r="K390" s="203"/>
    </row>
    <row r="391" spans="1:11" ht="38.25" x14ac:dyDescent="0.25">
      <c r="A391" s="179" t="s">
        <v>148</v>
      </c>
      <c r="B391" s="19" t="s">
        <v>45</v>
      </c>
      <c r="C391" s="19" t="s">
        <v>213</v>
      </c>
      <c r="D391" s="19" t="s">
        <v>338</v>
      </c>
      <c r="E391" s="19" t="s">
        <v>149</v>
      </c>
      <c r="F391" s="201">
        <v>356.2</v>
      </c>
      <c r="G391" s="201">
        <v>0</v>
      </c>
      <c r="H391" s="201">
        <v>356.2</v>
      </c>
      <c r="I391" s="202">
        <v>0</v>
      </c>
      <c r="J391" s="203">
        <f t="shared" si="3"/>
        <v>100</v>
      </c>
      <c r="K391" s="203"/>
    </row>
    <row r="392" spans="1:11" x14ac:dyDescent="0.25">
      <c r="A392" s="179" t="s">
        <v>150</v>
      </c>
      <c r="B392" s="19" t="s">
        <v>45</v>
      </c>
      <c r="C392" s="19" t="s">
        <v>213</v>
      </c>
      <c r="D392" s="19" t="s">
        <v>338</v>
      </c>
      <c r="E392" s="19" t="s">
        <v>151</v>
      </c>
      <c r="F392" s="201">
        <v>356.2</v>
      </c>
      <c r="G392" s="201">
        <v>0</v>
      </c>
      <c r="H392" s="201">
        <v>356.2</v>
      </c>
      <c r="I392" s="202">
        <v>0</v>
      </c>
      <c r="J392" s="203">
        <f t="shared" si="3"/>
        <v>100</v>
      </c>
      <c r="K392" s="203"/>
    </row>
    <row r="393" spans="1:11" ht="89.25" x14ac:dyDescent="0.25">
      <c r="A393" s="179" t="s">
        <v>339</v>
      </c>
      <c r="B393" s="19" t="s">
        <v>45</v>
      </c>
      <c r="C393" s="19" t="s">
        <v>213</v>
      </c>
      <c r="D393" s="19" t="s">
        <v>340</v>
      </c>
      <c r="E393" s="19"/>
      <c r="F393" s="201">
        <v>11</v>
      </c>
      <c r="G393" s="201">
        <v>0</v>
      </c>
      <c r="H393" s="201">
        <v>11</v>
      </c>
      <c r="I393" s="202">
        <v>0</v>
      </c>
      <c r="J393" s="203">
        <f t="shared" si="3"/>
        <v>100</v>
      </c>
      <c r="K393" s="203"/>
    </row>
    <row r="394" spans="1:11" ht="25.5" x14ac:dyDescent="0.25">
      <c r="A394" s="179" t="s">
        <v>40</v>
      </c>
      <c r="B394" s="19" t="s">
        <v>45</v>
      </c>
      <c r="C394" s="19" t="s">
        <v>213</v>
      </c>
      <c r="D394" s="19" t="s">
        <v>340</v>
      </c>
      <c r="E394" s="19" t="s">
        <v>41</v>
      </c>
      <c r="F394" s="201">
        <v>11</v>
      </c>
      <c r="G394" s="201">
        <v>0</v>
      </c>
      <c r="H394" s="201">
        <v>11</v>
      </c>
      <c r="I394" s="202">
        <v>0</v>
      </c>
      <c r="J394" s="203">
        <f t="shared" si="3"/>
        <v>100</v>
      </c>
      <c r="K394" s="203"/>
    </row>
    <row r="395" spans="1:11" ht="38.25" x14ac:dyDescent="0.25">
      <c r="A395" s="179" t="s">
        <v>42</v>
      </c>
      <c r="B395" s="19" t="s">
        <v>45</v>
      </c>
      <c r="C395" s="19" t="s">
        <v>213</v>
      </c>
      <c r="D395" s="19" t="s">
        <v>340</v>
      </c>
      <c r="E395" s="19" t="s">
        <v>43</v>
      </c>
      <c r="F395" s="201">
        <v>11</v>
      </c>
      <c r="G395" s="201">
        <v>0</v>
      </c>
      <c r="H395" s="201">
        <v>11</v>
      </c>
      <c r="I395" s="202">
        <v>0</v>
      </c>
      <c r="J395" s="203">
        <f t="shared" si="3"/>
        <v>100</v>
      </c>
      <c r="K395" s="203"/>
    </row>
    <row r="396" spans="1:11" ht="76.5" x14ac:dyDescent="0.25">
      <c r="A396" s="179" t="s">
        <v>341</v>
      </c>
      <c r="B396" s="19" t="s">
        <v>45</v>
      </c>
      <c r="C396" s="19" t="s">
        <v>213</v>
      </c>
      <c r="D396" s="19" t="s">
        <v>342</v>
      </c>
      <c r="E396" s="19"/>
      <c r="F396" s="201">
        <v>118.8</v>
      </c>
      <c r="G396" s="201">
        <v>0</v>
      </c>
      <c r="H396" s="201">
        <v>118.8</v>
      </c>
      <c r="I396" s="202">
        <v>0</v>
      </c>
      <c r="J396" s="203">
        <f t="shared" si="3"/>
        <v>100</v>
      </c>
      <c r="K396" s="203"/>
    </row>
    <row r="397" spans="1:11" ht="38.25" x14ac:dyDescent="0.25">
      <c r="A397" s="179" t="s">
        <v>148</v>
      </c>
      <c r="B397" s="19" t="s">
        <v>45</v>
      </c>
      <c r="C397" s="19" t="s">
        <v>213</v>
      </c>
      <c r="D397" s="19" t="s">
        <v>342</v>
      </c>
      <c r="E397" s="19" t="s">
        <v>149</v>
      </c>
      <c r="F397" s="201">
        <v>118.8</v>
      </c>
      <c r="G397" s="201">
        <v>0</v>
      </c>
      <c r="H397" s="201">
        <v>118.8</v>
      </c>
      <c r="I397" s="202">
        <v>0</v>
      </c>
      <c r="J397" s="203">
        <f t="shared" si="3"/>
        <v>100</v>
      </c>
      <c r="K397" s="203"/>
    </row>
    <row r="398" spans="1:11" x14ac:dyDescent="0.25">
      <c r="A398" s="179" t="s">
        <v>150</v>
      </c>
      <c r="B398" s="19" t="s">
        <v>45</v>
      </c>
      <c r="C398" s="19" t="s">
        <v>213</v>
      </c>
      <c r="D398" s="19" t="s">
        <v>342</v>
      </c>
      <c r="E398" s="19" t="s">
        <v>151</v>
      </c>
      <c r="F398" s="201">
        <v>118.8</v>
      </c>
      <c r="G398" s="201">
        <v>0</v>
      </c>
      <c r="H398" s="201">
        <v>118.8</v>
      </c>
      <c r="I398" s="202">
        <v>0</v>
      </c>
      <c r="J398" s="203">
        <f t="shared" si="3"/>
        <v>100</v>
      </c>
      <c r="K398" s="203"/>
    </row>
    <row r="399" spans="1:11" ht="38.25" x14ac:dyDescent="0.25">
      <c r="A399" s="179" t="s">
        <v>320</v>
      </c>
      <c r="B399" s="19" t="s">
        <v>45</v>
      </c>
      <c r="C399" s="19" t="s">
        <v>213</v>
      </c>
      <c r="D399" s="19" t="s">
        <v>321</v>
      </c>
      <c r="E399" s="19"/>
      <c r="F399" s="201">
        <v>616435.1</v>
      </c>
      <c r="G399" s="201">
        <v>0</v>
      </c>
      <c r="H399" s="201">
        <v>611610.9</v>
      </c>
      <c r="I399" s="202">
        <v>0</v>
      </c>
      <c r="J399" s="203">
        <f t="shared" si="3"/>
        <v>99.217403421706535</v>
      </c>
      <c r="K399" s="203"/>
    </row>
    <row r="400" spans="1:11" x14ac:dyDescent="0.25">
      <c r="A400" s="179" t="s">
        <v>343</v>
      </c>
      <c r="B400" s="19" t="s">
        <v>45</v>
      </c>
      <c r="C400" s="19" t="s">
        <v>213</v>
      </c>
      <c r="D400" s="19" t="s">
        <v>344</v>
      </c>
      <c r="E400" s="19"/>
      <c r="F400" s="201">
        <v>616435.1</v>
      </c>
      <c r="G400" s="201">
        <v>0</v>
      </c>
      <c r="H400" s="201">
        <v>611610.9</v>
      </c>
      <c r="I400" s="202">
        <v>0</v>
      </c>
      <c r="J400" s="203">
        <f t="shared" si="3"/>
        <v>99.217403421706535</v>
      </c>
      <c r="K400" s="203"/>
    </row>
    <row r="401" spans="1:11" ht="38.25" x14ac:dyDescent="0.25">
      <c r="A401" s="179" t="s">
        <v>345</v>
      </c>
      <c r="B401" s="19" t="s">
        <v>45</v>
      </c>
      <c r="C401" s="19" t="s">
        <v>213</v>
      </c>
      <c r="D401" s="19" t="s">
        <v>346</v>
      </c>
      <c r="E401" s="19"/>
      <c r="F401" s="201">
        <v>616435.1</v>
      </c>
      <c r="G401" s="201">
        <v>0</v>
      </c>
      <c r="H401" s="201">
        <v>611610.9</v>
      </c>
      <c r="I401" s="202">
        <v>0</v>
      </c>
      <c r="J401" s="203">
        <f t="shared" si="3"/>
        <v>99.217403421706535</v>
      </c>
      <c r="K401" s="203"/>
    </row>
    <row r="402" spans="1:11" ht="51" x14ac:dyDescent="0.25">
      <c r="A402" s="179" t="s">
        <v>347</v>
      </c>
      <c r="B402" s="19" t="s">
        <v>45</v>
      </c>
      <c r="C402" s="19" t="s">
        <v>213</v>
      </c>
      <c r="D402" s="19" t="s">
        <v>348</v>
      </c>
      <c r="E402" s="19"/>
      <c r="F402" s="201">
        <v>10864.1</v>
      </c>
      <c r="G402" s="201">
        <v>0</v>
      </c>
      <c r="H402" s="201">
        <v>9181.5</v>
      </c>
      <c r="I402" s="202">
        <v>0</v>
      </c>
      <c r="J402" s="203">
        <f t="shared" si="3"/>
        <v>84.512292780810185</v>
      </c>
      <c r="K402" s="203"/>
    </row>
    <row r="403" spans="1:11" ht="25.5" x14ac:dyDescent="0.25">
      <c r="A403" s="179" t="s">
        <v>40</v>
      </c>
      <c r="B403" s="19" t="s">
        <v>45</v>
      </c>
      <c r="C403" s="19" t="s">
        <v>213</v>
      </c>
      <c r="D403" s="19" t="s">
        <v>348</v>
      </c>
      <c r="E403" s="19" t="s">
        <v>41</v>
      </c>
      <c r="F403" s="201">
        <v>10864.1</v>
      </c>
      <c r="G403" s="201">
        <v>0</v>
      </c>
      <c r="H403" s="201">
        <v>9181.5</v>
      </c>
      <c r="I403" s="202">
        <v>0</v>
      </c>
      <c r="J403" s="203">
        <f t="shared" si="3"/>
        <v>84.512292780810185</v>
      </c>
      <c r="K403" s="203"/>
    </row>
    <row r="404" spans="1:11" ht="38.25" x14ac:dyDescent="0.25">
      <c r="A404" s="179" t="s">
        <v>42</v>
      </c>
      <c r="B404" s="19" t="s">
        <v>45</v>
      </c>
      <c r="C404" s="19" t="s">
        <v>213</v>
      </c>
      <c r="D404" s="19" t="s">
        <v>348</v>
      </c>
      <c r="E404" s="19" t="s">
        <v>43</v>
      </c>
      <c r="F404" s="201">
        <v>10864.1</v>
      </c>
      <c r="G404" s="201">
        <v>0</v>
      </c>
      <c r="H404" s="201">
        <v>9181.5</v>
      </c>
      <c r="I404" s="202">
        <v>0</v>
      </c>
      <c r="J404" s="203">
        <f t="shared" si="3"/>
        <v>84.512292780810185</v>
      </c>
      <c r="K404" s="203"/>
    </row>
    <row r="405" spans="1:11" ht="51" x14ac:dyDescent="0.25">
      <c r="A405" s="179" t="s">
        <v>349</v>
      </c>
      <c r="B405" s="19" t="s">
        <v>45</v>
      </c>
      <c r="C405" s="19" t="s">
        <v>213</v>
      </c>
      <c r="D405" s="19" t="s">
        <v>350</v>
      </c>
      <c r="E405" s="19"/>
      <c r="F405" s="201">
        <v>5772.2</v>
      </c>
      <c r="G405" s="201">
        <v>0</v>
      </c>
      <c r="H405" s="201">
        <v>5047.8999999999996</v>
      </c>
      <c r="I405" s="202">
        <v>0</v>
      </c>
      <c r="J405" s="203">
        <f t="shared" si="3"/>
        <v>87.451924742732402</v>
      </c>
      <c r="K405" s="203"/>
    </row>
    <row r="406" spans="1:11" ht="25.5" x14ac:dyDescent="0.25">
      <c r="A406" s="179" t="s">
        <v>40</v>
      </c>
      <c r="B406" s="19" t="s">
        <v>45</v>
      </c>
      <c r="C406" s="19" t="s">
        <v>213</v>
      </c>
      <c r="D406" s="19" t="s">
        <v>350</v>
      </c>
      <c r="E406" s="19" t="s">
        <v>41</v>
      </c>
      <c r="F406" s="201">
        <v>5772.2</v>
      </c>
      <c r="G406" s="201">
        <v>0</v>
      </c>
      <c r="H406" s="201">
        <v>5047.8999999999996</v>
      </c>
      <c r="I406" s="202">
        <v>0</v>
      </c>
      <c r="J406" s="203">
        <f t="shared" si="3"/>
        <v>87.451924742732402</v>
      </c>
      <c r="K406" s="203"/>
    </row>
    <row r="407" spans="1:11" ht="38.25" x14ac:dyDescent="0.25">
      <c r="A407" s="179" t="s">
        <v>42</v>
      </c>
      <c r="B407" s="19" t="s">
        <v>45</v>
      </c>
      <c r="C407" s="19" t="s">
        <v>213</v>
      </c>
      <c r="D407" s="19" t="s">
        <v>350</v>
      </c>
      <c r="E407" s="19" t="s">
        <v>43</v>
      </c>
      <c r="F407" s="201">
        <v>5772.2</v>
      </c>
      <c r="G407" s="201">
        <v>0</v>
      </c>
      <c r="H407" s="201">
        <v>5047.8999999999996</v>
      </c>
      <c r="I407" s="202">
        <v>0</v>
      </c>
      <c r="J407" s="203">
        <f t="shared" si="3"/>
        <v>87.451924742732402</v>
      </c>
      <c r="K407" s="203"/>
    </row>
    <row r="408" spans="1:11" ht="51" x14ac:dyDescent="0.25">
      <c r="A408" s="179" t="s">
        <v>351</v>
      </c>
      <c r="B408" s="19" t="s">
        <v>45</v>
      </c>
      <c r="C408" s="19" t="s">
        <v>213</v>
      </c>
      <c r="D408" s="19" t="s">
        <v>352</v>
      </c>
      <c r="E408" s="19"/>
      <c r="F408" s="201">
        <v>35986.9</v>
      </c>
      <c r="G408" s="201">
        <v>0</v>
      </c>
      <c r="H408" s="201">
        <v>35384.800000000003</v>
      </c>
      <c r="I408" s="202">
        <v>0</v>
      </c>
      <c r="J408" s="203">
        <f t="shared" si="3"/>
        <v>98.32689117428842</v>
      </c>
      <c r="K408" s="203"/>
    </row>
    <row r="409" spans="1:11" ht="63.75" x14ac:dyDescent="0.25">
      <c r="A409" s="179" t="s">
        <v>24</v>
      </c>
      <c r="B409" s="19" t="s">
        <v>45</v>
      </c>
      <c r="C409" s="19" t="s">
        <v>213</v>
      </c>
      <c r="D409" s="19" t="s">
        <v>352</v>
      </c>
      <c r="E409" s="19" t="s">
        <v>25</v>
      </c>
      <c r="F409" s="201">
        <v>26407.5</v>
      </c>
      <c r="G409" s="201">
        <v>0</v>
      </c>
      <c r="H409" s="201">
        <v>26406.3</v>
      </c>
      <c r="I409" s="202">
        <v>0</v>
      </c>
      <c r="J409" s="203">
        <f t="shared" si="3"/>
        <v>99.995455836410102</v>
      </c>
      <c r="K409" s="203"/>
    </row>
    <row r="410" spans="1:11" ht="25.5" x14ac:dyDescent="0.25">
      <c r="A410" s="179" t="s">
        <v>142</v>
      </c>
      <c r="B410" s="19" t="s">
        <v>45</v>
      </c>
      <c r="C410" s="19" t="s">
        <v>213</v>
      </c>
      <c r="D410" s="19" t="s">
        <v>352</v>
      </c>
      <c r="E410" s="19" t="s">
        <v>143</v>
      </c>
      <c r="F410" s="201">
        <v>26407.5</v>
      </c>
      <c r="G410" s="201">
        <v>0</v>
      </c>
      <c r="H410" s="201">
        <v>26406.3</v>
      </c>
      <c r="I410" s="202">
        <v>0</v>
      </c>
      <c r="J410" s="203">
        <f t="shared" si="3"/>
        <v>99.995455836410102</v>
      </c>
      <c r="K410" s="203"/>
    </row>
    <row r="411" spans="1:11" ht="25.5" x14ac:dyDescent="0.25">
      <c r="A411" s="179" t="s">
        <v>40</v>
      </c>
      <c r="B411" s="19" t="s">
        <v>45</v>
      </c>
      <c r="C411" s="19" t="s">
        <v>213</v>
      </c>
      <c r="D411" s="19" t="s">
        <v>352</v>
      </c>
      <c r="E411" s="19" t="s">
        <v>41</v>
      </c>
      <c r="F411" s="201">
        <v>7468.9</v>
      </c>
      <c r="G411" s="201">
        <v>0</v>
      </c>
      <c r="H411" s="201">
        <v>6871.5</v>
      </c>
      <c r="I411" s="202">
        <v>0</v>
      </c>
      <c r="J411" s="203">
        <f t="shared" si="3"/>
        <v>92.001499551473444</v>
      </c>
      <c r="K411" s="203"/>
    </row>
    <row r="412" spans="1:11" ht="38.25" x14ac:dyDescent="0.25">
      <c r="A412" s="179" t="s">
        <v>42</v>
      </c>
      <c r="B412" s="19" t="s">
        <v>45</v>
      </c>
      <c r="C412" s="19" t="s">
        <v>213</v>
      </c>
      <c r="D412" s="19" t="s">
        <v>352</v>
      </c>
      <c r="E412" s="19" t="s">
        <v>43</v>
      </c>
      <c r="F412" s="201">
        <v>7468.9</v>
      </c>
      <c r="G412" s="201">
        <v>0</v>
      </c>
      <c r="H412" s="201">
        <v>6871.5</v>
      </c>
      <c r="I412" s="202">
        <v>0</v>
      </c>
      <c r="J412" s="203">
        <f t="shared" si="3"/>
        <v>92.001499551473444</v>
      </c>
      <c r="K412" s="203"/>
    </row>
    <row r="413" spans="1:11" x14ac:dyDescent="0.25">
      <c r="A413" s="179" t="s">
        <v>100</v>
      </c>
      <c r="B413" s="19" t="s">
        <v>45</v>
      </c>
      <c r="C413" s="19" t="s">
        <v>213</v>
      </c>
      <c r="D413" s="19" t="s">
        <v>352</v>
      </c>
      <c r="E413" s="19" t="s">
        <v>101</v>
      </c>
      <c r="F413" s="201">
        <v>2110.6</v>
      </c>
      <c r="G413" s="201">
        <v>0</v>
      </c>
      <c r="H413" s="201">
        <v>2107</v>
      </c>
      <c r="I413" s="202">
        <v>0</v>
      </c>
      <c r="J413" s="203">
        <f t="shared" si="3"/>
        <v>99.829432388894162</v>
      </c>
      <c r="K413" s="203"/>
    </row>
    <row r="414" spans="1:11" x14ac:dyDescent="0.25">
      <c r="A414" s="179" t="s">
        <v>102</v>
      </c>
      <c r="B414" s="19" t="s">
        <v>45</v>
      </c>
      <c r="C414" s="19" t="s">
        <v>213</v>
      </c>
      <c r="D414" s="19" t="s">
        <v>352</v>
      </c>
      <c r="E414" s="19" t="s">
        <v>103</v>
      </c>
      <c r="F414" s="201">
        <v>2110.6</v>
      </c>
      <c r="G414" s="201">
        <v>0</v>
      </c>
      <c r="H414" s="201">
        <v>2107</v>
      </c>
      <c r="I414" s="202">
        <v>0</v>
      </c>
      <c r="J414" s="203">
        <f t="shared" si="3"/>
        <v>99.829432388894162</v>
      </c>
      <c r="K414" s="203"/>
    </row>
    <row r="415" spans="1:11" ht="51" x14ac:dyDescent="0.25">
      <c r="A415" s="179" t="s">
        <v>353</v>
      </c>
      <c r="B415" s="19" t="s">
        <v>45</v>
      </c>
      <c r="C415" s="19" t="s">
        <v>213</v>
      </c>
      <c r="D415" s="19" t="s">
        <v>354</v>
      </c>
      <c r="E415" s="19"/>
      <c r="F415" s="201">
        <v>2057</v>
      </c>
      <c r="G415" s="201">
        <v>0</v>
      </c>
      <c r="H415" s="201">
        <v>2057</v>
      </c>
      <c r="I415" s="202">
        <v>0</v>
      </c>
      <c r="J415" s="203">
        <f t="shared" si="3"/>
        <v>100</v>
      </c>
      <c r="K415" s="203"/>
    </row>
    <row r="416" spans="1:11" ht="38.25" x14ac:dyDescent="0.25">
      <c r="A416" s="179" t="s">
        <v>148</v>
      </c>
      <c r="B416" s="19" t="s">
        <v>45</v>
      </c>
      <c r="C416" s="19" t="s">
        <v>213</v>
      </c>
      <c r="D416" s="19" t="s">
        <v>354</v>
      </c>
      <c r="E416" s="19" t="s">
        <v>149</v>
      </c>
      <c r="F416" s="201">
        <v>2057</v>
      </c>
      <c r="G416" s="201">
        <v>0</v>
      </c>
      <c r="H416" s="201">
        <v>2057</v>
      </c>
      <c r="I416" s="202">
        <v>0</v>
      </c>
      <c r="J416" s="203">
        <f t="shared" si="3"/>
        <v>100</v>
      </c>
      <c r="K416" s="203"/>
    </row>
    <row r="417" spans="1:11" x14ac:dyDescent="0.25">
      <c r="A417" s="179" t="s">
        <v>150</v>
      </c>
      <c r="B417" s="19" t="s">
        <v>45</v>
      </c>
      <c r="C417" s="19" t="s">
        <v>213</v>
      </c>
      <c r="D417" s="19" t="s">
        <v>354</v>
      </c>
      <c r="E417" s="19" t="s">
        <v>151</v>
      </c>
      <c r="F417" s="201">
        <v>2057</v>
      </c>
      <c r="G417" s="201">
        <v>0</v>
      </c>
      <c r="H417" s="201">
        <v>2057</v>
      </c>
      <c r="I417" s="202">
        <v>0</v>
      </c>
      <c r="J417" s="203">
        <f t="shared" si="3"/>
        <v>100</v>
      </c>
      <c r="K417" s="203"/>
    </row>
    <row r="418" spans="1:11" ht="51" x14ac:dyDescent="0.25">
      <c r="A418" s="179" t="s">
        <v>355</v>
      </c>
      <c r="B418" s="19" t="s">
        <v>45</v>
      </c>
      <c r="C418" s="19" t="s">
        <v>213</v>
      </c>
      <c r="D418" s="19" t="s">
        <v>356</v>
      </c>
      <c r="E418" s="19"/>
      <c r="F418" s="201">
        <v>259672.4</v>
      </c>
      <c r="G418" s="201">
        <v>0</v>
      </c>
      <c r="H418" s="201">
        <v>259044.1</v>
      </c>
      <c r="I418" s="202">
        <v>0</v>
      </c>
      <c r="J418" s="203">
        <f t="shared" si="3"/>
        <v>99.758041285866355</v>
      </c>
      <c r="K418" s="203"/>
    </row>
    <row r="419" spans="1:11" ht="25.5" x14ac:dyDescent="0.25">
      <c r="A419" s="179" t="s">
        <v>40</v>
      </c>
      <c r="B419" s="19" t="s">
        <v>45</v>
      </c>
      <c r="C419" s="19" t="s">
        <v>213</v>
      </c>
      <c r="D419" s="19" t="s">
        <v>356</v>
      </c>
      <c r="E419" s="19" t="s">
        <v>41</v>
      </c>
      <c r="F419" s="201">
        <v>259672.4</v>
      </c>
      <c r="G419" s="201">
        <v>0</v>
      </c>
      <c r="H419" s="201">
        <v>259044.1</v>
      </c>
      <c r="I419" s="202">
        <v>0</v>
      </c>
      <c r="J419" s="203">
        <f t="shared" si="3"/>
        <v>99.758041285866355</v>
      </c>
      <c r="K419" s="203"/>
    </row>
    <row r="420" spans="1:11" ht="38.25" x14ac:dyDescent="0.25">
      <c r="A420" s="179" t="s">
        <v>42</v>
      </c>
      <c r="B420" s="19" t="s">
        <v>45</v>
      </c>
      <c r="C420" s="19" t="s">
        <v>213</v>
      </c>
      <c r="D420" s="19" t="s">
        <v>356</v>
      </c>
      <c r="E420" s="19" t="s">
        <v>43</v>
      </c>
      <c r="F420" s="201">
        <v>259672.4</v>
      </c>
      <c r="G420" s="201">
        <v>0</v>
      </c>
      <c r="H420" s="201">
        <v>259044.1</v>
      </c>
      <c r="I420" s="202">
        <v>0</v>
      </c>
      <c r="J420" s="203">
        <f t="shared" si="3"/>
        <v>99.758041285866355</v>
      </c>
      <c r="K420" s="203"/>
    </row>
    <row r="421" spans="1:11" ht="51" x14ac:dyDescent="0.25">
      <c r="A421" s="179" t="s">
        <v>357</v>
      </c>
      <c r="B421" s="19" t="s">
        <v>45</v>
      </c>
      <c r="C421" s="19" t="s">
        <v>213</v>
      </c>
      <c r="D421" s="19" t="s">
        <v>358</v>
      </c>
      <c r="E421" s="19"/>
      <c r="F421" s="201">
        <v>158872.79999999999</v>
      </c>
      <c r="G421" s="201">
        <v>0</v>
      </c>
      <c r="H421" s="201">
        <v>158872.79999999999</v>
      </c>
      <c r="I421" s="202">
        <v>0</v>
      </c>
      <c r="J421" s="203">
        <f t="shared" si="3"/>
        <v>100</v>
      </c>
      <c r="K421" s="203"/>
    </row>
    <row r="422" spans="1:11" ht="63.75" x14ac:dyDescent="0.25">
      <c r="A422" s="179" t="s">
        <v>24</v>
      </c>
      <c r="B422" s="19" t="s">
        <v>45</v>
      </c>
      <c r="C422" s="19" t="s">
        <v>213</v>
      </c>
      <c r="D422" s="19" t="s">
        <v>358</v>
      </c>
      <c r="E422" s="19" t="s">
        <v>25</v>
      </c>
      <c r="F422" s="201">
        <v>23602.9</v>
      </c>
      <c r="G422" s="201">
        <v>0</v>
      </c>
      <c r="H422" s="201">
        <v>23602.9</v>
      </c>
      <c r="I422" s="202">
        <v>0</v>
      </c>
      <c r="J422" s="203">
        <f t="shared" si="3"/>
        <v>100</v>
      </c>
      <c r="K422" s="203"/>
    </row>
    <row r="423" spans="1:11" ht="25.5" x14ac:dyDescent="0.25">
      <c r="A423" s="179" t="s">
        <v>142</v>
      </c>
      <c r="B423" s="19" t="s">
        <v>45</v>
      </c>
      <c r="C423" s="19" t="s">
        <v>213</v>
      </c>
      <c r="D423" s="19" t="s">
        <v>358</v>
      </c>
      <c r="E423" s="19" t="s">
        <v>143</v>
      </c>
      <c r="F423" s="201">
        <v>23602.9</v>
      </c>
      <c r="G423" s="201">
        <v>0</v>
      </c>
      <c r="H423" s="201">
        <v>23602.9</v>
      </c>
      <c r="I423" s="202">
        <v>0</v>
      </c>
      <c r="J423" s="203">
        <f t="shared" si="3"/>
        <v>100</v>
      </c>
      <c r="K423" s="203"/>
    </row>
    <row r="424" spans="1:11" ht="25.5" x14ac:dyDescent="0.25">
      <c r="A424" s="179" t="s">
        <v>40</v>
      </c>
      <c r="B424" s="19" t="s">
        <v>45</v>
      </c>
      <c r="C424" s="19" t="s">
        <v>213</v>
      </c>
      <c r="D424" s="19" t="s">
        <v>358</v>
      </c>
      <c r="E424" s="19" t="s">
        <v>41</v>
      </c>
      <c r="F424" s="201">
        <v>17370.5</v>
      </c>
      <c r="G424" s="201">
        <v>0</v>
      </c>
      <c r="H424" s="201">
        <v>17370.5</v>
      </c>
      <c r="I424" s="202">
        <v>0</v>
      </c>
      <c r="J424" s="203">
        <f t="shared" si="3"/>
        <v>100</v>
      </c>
      <c r="K424" s="203"/>
    </row>
    <row r="425" spans="1:11" ht="38.25" x14ac:dyDescent="0.25">
      <c r="A425" s="179" t="s">
        <v>42</v>
      </c>
      <c r="B425" s="19" t="s">
        <v>45</v>
      </c>
      <c r="C425" s="19" t="s">
        <v>213</v>
      </c>
      <c r="D425" s="19" t="s">
        <v>358</v>
      </c>
      <c r="E425" s="19" t="s">
        <v>43</v>
      </c>
      <c r="F425" s="201">
        <v>17370.5</v>
      </c>
      <c r="G425" s="201">
        <v>0</v>
      </c>
      <c r="H425" s="201">
        <v>17370.5</v>
      </c>
      <c r="I425" s="202">
        <v>0</v>
      </c>
      <c r="J425" s="203">
        <f t="shared" si="3"/>
        <v>100</v>
      </c>
      <c r="K425" s="203"/>
    </row>
    <row r="426" spans="1:11" ht="38.25" x14ac:dyDescent="0.25">
      <c r="A426" s="179" t="s">
        <v>148</v>
      </c>
      <c r="B426" s="19" t="s">
        <v>45</v>
      </c>
      <c r="C426" s="19" t="s">
        <v>213</v>
      </c>
      <c r="D426" s="19" t="s">
        <v>358</v>
      </c>
      <c r="E426" s="19" t="s">
        <v>149</v>
      </c>
      <c r="F426" s="201">
        <v>117700.2</v>
      </c>
      <c r="G426" s="201">
        <v>0</v>
      </c>
      <c r="H426" s="201">
        <v>117700.2</v>
      </c>
      <c r="I426" s="202">
        <v>0</v>
      </c>
      <c r="J426" s="203">
        <f t="shared" si="3"/>
        <v>100</v>
      </c>
      <c r="K426" s="203"/>
    </row>
    <row r="427" spans="1:11" x14ac:dyDescent="0.25">
      <c r="A427" s="179" t="s">
        <v>150</v>
      </c>
      <c r="B427" s="19" t="s">
        <v>45</v>
      </c>
      <c r="C427" s="19" t="s">
        <v>213</v>
      </c>
      <c r="D427" s="19" t="s">
        <v>358</v>
      </c>
      <c r="E427" s="19" t="s">
        <v>151</v>
      </c>
      <c r="F427" s="201">
        <v>117700.2</v>
      </c>
      <c r="G427" s="201">
        <v>0</v>
      </c>
      <c r="H427" s="201">
        <v>117700.2</v>
      </c>
      <c r="I427" s="202">
        <v>0</v>
      </c>
      <c r="J427" s="203">
        <f t="shared" si="3"/>
        <v>100</v>
      </c>
      <c r="K427" s="203"/>
    </row>
    <row r="428" spans="1:11" x14ac:dyDescent="0.25">
      <c r="A428" s="179" t="s">
        <v>100</v>
      </c>
      <c r="B428" s="19" t="s">
        <v>45</v>
      </c>
      <c r="C428" s="19" t="s">
        <v>213</v>
      </c>
      <c r="D428" s="19" t="s">
        <v>358</v>
      </c>
      <c r="E428" s="19" t="s">
        <v>101</v>
      </c>
      <c r="F428" s="201">
        <v>199.2</v>
      </c>
      <c r="G428" s="201">
        <v>0</v>
      </c>
      <c r="H428" s="201">
        <v>199.2</v>
      </c>
      <c r="I428" s="202">
        <v>0</v>
      </c>
      <c r="J428" s="203">
        <f t="shared" si="3"/>
        <v>100</v>
      </c>
      <c r="K428" s="203"/>
    </row>
    <row r="429" spans="1:11" x14ac:dyDescent="0.25">
      <c r="A429" s="179" t="s">
        <v>102</v>
      </c>
      <c r="B429" s="19" t="s">
        <v>45</v>
      </c>
      <c r="C429" s="19" t="s">
        <v>213</v>
      </c>
      <c r="D429" s="19" t="s">
        <v>358</v>
      </c>
      <c r="E429" s="19" t="s">
        <v>103</v>
      </c>
      <c r="F429" s="201">
        <v>199.2</v>
      </c>
      <c r="G429" s="201">
        <v>0</v>
      </c>
      <c r="H429" s="201">
        <v>199.2</v>
      </c>
      <c r="I429" s="202">
        <v>0</v>
      </c>
      <c r="J429" s="203">
        <f t="shared" si="3"/>
        <v>100</v>
      </c>
      <c r="K429" s="203"/>
    </row>
    <row r="430" spans="1:11" ht="51" x14ac:dyDescent="0.25">
      <c r="A430" s="179" t="s">
        <v>359</v>
      </c>
      <c r="B430" s="19" t="s">
        <v>45</v>
      </c>
      <c r="C430" s="19" t="s">
        <v>213</v>
      </c>
      <c r="D430" s="19" t="s">
        <v>360</v>
      </c>
      <c r="E430" s="19"/>
      <c r="F430" s="201">
        <v>53723.199999999997</v>
      </c>
      <c r="G430" s="201">
        <v>0</v>
      </c>
      <c r="H430" s="201">
        <v>53609.8</v>
      </c>
      <c r="I430" s="202">
        <v>0</v>
      </c>
      <c r="J430" s="203">
        <f t="shared" si="3"/>
        <v>99.788918009351647</v>
      </c>
      <c r="K430" s="203"/>
    </row>
    <row r="431" spans="1:11" ht="25.5" x14ac:dyDescent="0.25">
      <c r="A431" s="179" t="s">
        <v>40</v>
      </c>
      <c r="B431" s="19" t="s">
        <v>45</v>
      </c>
      <c r="C431" s="19" t="s">
        <v>213</v>
      </c>
      <c r="D431" s="19" t="s">
        <v>360</v>
      </c>
      <c r="E431" s="19" t="s">
        <v>41</v>
      </c>
      <c r="F431" s="201">
        <v>53723.199999999997</v>
      </c>
      <c r="G431" s="201">
        <v>0</v>
      </c>
      <c r="H431" s="201">
        <v>53609.8</v>
      </c>
      <c r="I431" s="202">
        <v>0</v>
      </c>
      <c r="J431" s="203">
        <f t="shared" si="3"/>
        <v>99.788918009351647</v>
      </c>
      <c r="K431" s="203"/>
    </row>
    <row r="432" spans="1:11" ht="38.25" x14ac:dyDescent="0.25">
      <c r="A432" s="179" t="s">
        <v>42</v>
      </c>
      <c r="B432" s="19" t="s">
        <v>45</v>
      </c>
      <c r="C432" s="19" t="s">
        <v>213</v>
      </c>
      <c r="D432" s="19" t="s">
        <v>360</v>
      </c>
      <c r="E432" s="19" t="s">
        <v>43</v>
      </c>
      <c r="F432" s="201">
        <v>53723.199999999997</v>
      </c>
      <c r="G432" s="201">
        <v>0</v>
      </c>
      <c r="H432" s="201">
        <v>53609.8</v>
      </c>
      <c r="I432" s="202">
        <v>0</v>
      </c>
      <c r="J432" s="203">
        <f t="shared" si="3"/>
        <v>99.788918009351647</v>
      </c>
      <c r="K432" s="203"/>
    </row>
    <row r="433" spans="1:11" ht="51" x14ac:dyDescent="0.25">
      <c r="A433" s="179" t="s">
        <v>349</v>
      </c>
      <c r="B433" s="19" t="s">
        <v>45</v>
      </c>
      <c r="C433" s="19" t="s">
        <v>213</v>
      </c>
      <c r="D433" s="19" t="s">
        <v>361</v>
      </c>
      <c r="E433" s="19"/>
      <c r="F433" s="201">
        <v>9313.9</v>
      </c>
      <c r="G433" s="201">
        <v>0</v>
      </c>
      <c r="H433" s="201">
        <v>9220</v>
      </c>
      <c r="I433" s="202">
        <v>0</v>
      </c>
      <c r="J433" s="203">
        <f t="shared" si="3"/>
        <v>98.991829416248834</v>
      </c>
      <c r="K433" s="203"/>
    </row>
    <row r="434" spans="1:11" ht="63.75" x14ac:dyDescent="0.25">
      <c r="A434" s="179" t="s">
        <v>24</v>
      </c>
      <c r="B434" s="19" t="s">
        <v>45</v>
      </c>
      <c r="C434" s="19" t="s">
        <v>213</v>
      </c>
      <c r="D434" s="19" t="s">
        <v>361</v>
      </c>
      <c r="E434" s="19" t="s">
        <v>25</v>
      </c>
      <c r="F434" s="201">
        <v>5161.6000000000004</v>
      </c>
      <c r="G434" s="201">
        <v>0</v>
      </c>
      <c r="H434" s="201">
        <v>5161.3999999999996</v>
      </c>
      <c r="I434" s="202">
        <v>0</v>
      </c>
      <c r="J434" s="203">
        <f t="shared" si="3"/>
        <v>99.996125232486037</v>
      </c>
      <c r="K434" s="203"/>
    </row>
    <row r="435" spans="1:11" ht="25.5" x14ac:dyDescent="0.25">
      <c r="A435" s="179" t="s">
        <v>142</v>
      </c>
      <c r="B435" s="19" t="s">
        <v>45</v>
      </c>
      <c r="C435" s="19" t="s">
        <v>213</v>
      </c>
      <c r="D435" s="19" t="s">
        <v>361</v>
      </c>
      <c r="E435" s="19" t="s">
        <v>143</v>
      </c>
      <c r="F435" s="201">
        <v>5161.6000000000004</v>
      </c>
      <c r="G435" s="201">
        <v>0</v>
      </c>
      <c r="H435" s="201">
        <v>5161.3999999999996</v>
      </c>
      <c r="I435" s="202">
        <v>0</v>
      </c>
      <c r="J435" s="203">
        <f t="shared" ref="J435:J498" si="4">H435/F435*100</f>
        <v>99.996125232486037</v>
      </c>
      <c r="K435" s="203"/>
    </row>
    <row r="436" spans="1:11" ht="25.5" x14ac:dyDescent="0.25">
      <c r="A436" s="179" t="s">
        <v>40</v>
      </c>
      <c r="B436" s="19" t="s">
        <v>45</v>
      </c>
      <c r="C436" s="19" t="s">
        <v>213</v>
      </c>
      <c r="D436" s="19" t="s">
        <v>361</v>
      </c>
      <c r="E436" s="19" t="s">
        <v>41</v>
      </c>
      <c r="F436" s="201">
        <v>4052.3</v>
      </c>
      <c r="G436" s="201">
        <v>0</v>
      </c>
      <c r="H436" s="201">
        <v>3966.5</v>
      </c>
      <c r="I436" s="202">
        <v>0</v>
      </c>
      <c r="J436" s="203">
        <f t="shared" si="4"/>
        <v>97.882683907904138</v>
      </c>
      <c r="K436" s="203"/>
    </row>
    <row r="437" spans="1:11" ht="38.25" x14ac:dyDescent="0.25">
      <c r="A437" s="179" t="s">
        <v>42</v>
      </c>
      <c r="B437" s="19" t="s">
        <v>45</v>
      </c>
      <c r="C437" s="19" t="s">
        <v>213</v>
      </c>
      <c r="D437" s="19" t="s">
        <v>361</v>
      </c>
      <c r="E437" s="19" t="s">
        <v>43</v>
      </c>
      <c r="F437" s="201">
        <v>4052.3</v>
      </c>
      <c r="G437" s="201">
        <v>0</v>
      </c>
      <c r="H437" s="201">
        <v>3966.5</v>
      </c>
      <c r="I437" s="202">
        <v>0</v>
      </c>
      <c r="J437" s="203">
        <f t="shared" si="4"/>
        <v>97.882683907904138</v>
      </c>
      <c r="K437" s="203"/>
    </row>
    <row r="438" spans="1:11" ht="25.5" x14ac:dyDescent="0.25">
      <c r="A438" s="179" t="s">
        <v>100</v>
      </c>
      <c r="B438" s="19" t="s">
        <v>45</v>
      </c>
      <c r="C438" s="19" t="s">
        <v>213</v>
      </c>
      <c r="D438" s="19" t="s">
        <v>361</v>
      </c>
      <c r="E438" s="19" t="s">
        <v>101</v>
      </c>
      <c r="F438" s="201">
        <v>100</v>
      </c>
      <c r="G438" s="201">
        <v>0</v>
      </c>
      <c r="H438" s="201">
        <v>92.1</v>
      </c>
      <c r="I438" s="202">
        <v>0</v>
      </c>
      <c r="J438" s="203">
        <f t="shared" si="4"/>
        <v>92.1</v>
      </c>
      <c r="K438" s="203"/>
    </row>
    <row r="439" spans="1:11" ht="25.5" x14ac:dyDescent="0.25">
      <c r="A439" s="179" t="s">
        <v>102</v>
      </c>
      <c r="B439" s="19" t="s">
        <v>45</v>
      </c>
      <c r="C439" s="19" t="s">
        <v>213</v>
      </c>
      <c r="D439" s="19" t="s">
        <v>361</v>
      </c>
      <c r="E439" s="19" t="s">
        <v>103</v>
      </c>
      <c r="F439" s="201">
        <v>100</v>
      </c>
      <c r="G439" s="201">
        <v>0</v>
      </c>
      <c r="H439" s="201">
        <v>92.1</v>
      </c>
      <c r="I439" s="202">
        <v>0</v>
      </c>
      <c r="J439" s="203">
        <f t="shared" si="4"/>
        <v>92.1</v>
      </c>
      <c r="K439" s="203"/>
    </row>
    <row r="440" spans="1:11" ht="38.25" x14ac:dyDescent="0.25">
      <c r="A440" s="179" t="s">
        <v>362</v>
      </c>
      <c r="B440" s="19" t="s">
        <v>45</v>
      </c>
      <c r="C440" s="19" t="s">
        <v>213</v>
      </c>
      <c r="D440" s="19" t="s">
        <v>363</v>
      </c>
      <c r="E440" s="19"/>
      <c r="F440" s="201">
        <v>44.3</v>
      </c>
      <c r="G440" s="201">
        <v>0</v>
      </c>
      <c r="H440" s="201">
        <v>44.3</v>
      </c>
      <c r="I440" s="202">
        <v>0</v>
      </c>
      <c r="J440" s="203">
        <f t="shared" si="4"/>
        <v>100</v>
      </c>
      <c r="K440" s="203"/>
    </row>
    <row r="441" spans="1:11" ht="25.5" x14ac:dyDescent="0.25">
      <c r="A441" s="179" t="s">
        <v>40</v>
      </c>
      <c r="B441" s="19" t="s">
        <v>45</v>
      </c>
      <c r="C441" s="19" t="s">
        <v>213</v>
      </c>
      <c r="D441" s="19" t="s">
        <v>363</v>
      </c>
      <c r="E441" s="19" t="s">
        <v>41</v>
      </c>
      <c r="F441" s="201">
        <v>44.3</v>
      </c>
      <c r="G441" s="201">
        <v>0</v>
      </c>
      <c r="H441" s="201">
        <v>44.3</v>
      </c>
      <c r="I441" s="202">
        <v>0</v>
      </c>
      <c r="J441" s="203">
        <f t="shared" si="4"/>
        <v>100</v>
      </c>
      <c r="K441" s="203"/>
    </row>
    <row r="442" spans="1:11" ht="38.25" x14ac:dyDescent="0.25">
      <c r="A442" s="179" t="s">
        <v>42</v>
      </c>
      <c r="B442" s="19" t="s">
        <v>45</v>
      </c>
      <c r="C442" s="19" t="s">
        <v>213</v>
      </c>
      <c r="D442" s="19" t="s">
        <v>363</v>
      </c>
      <c r="E442" s="19" t="s">
        <v>43</v>
      </c>
      <c r="F442" s="201">
        <v>44.3</v>
      </c>
      <c r="G442" s="201">
        <v>0</v>
      </c>
      <c r="H442" s="201">
        <v>44.3</v>
      </c>
      <c r="I442" s="202">
        <v>0</v>
      </c>
      <c r="J442" s="203">
        <f t="shared" si="4"/>
        <v>100</v>
      </c>
      <c r="K442" s="203"/>
    </row>
    <row r="443" spans="1:11" ht="38.25" x14ac:dyDescent="0.25">
      <c r="A443" s="179" t="s">
        <v>364</v>
      </c>
      <c r="B443" s="19" t="s">
        <v>45</v>
      </c>
      <c r="C443" s="19" t="s">
        <v>213</v>
      </c>
      <c r="D443" s="19" t="s">
        <v>365</v>
      </c>
      <c r="E443" s="19"/>
      <c r="F443" s="201">
        <v>46.5</v>
      </c>
      <c r="G443" s="201">
        <v>0</v>
      </c>
      <c r="H443" s="201">
        <v>46.5</v>
      </c>
      <c r="I443" s="202">
        <v>0</v>
      </c>
      <c r="J443" s="203">
        <f t="shared" si="4"/>
        <v>100</v>
      </c>
      <c r="K443" s="203"/>
    </row>
    <row r="444" spans="1:11" ht="25.5" x14ac:dyDescent="0.25">
      <c r="A444" s="179" t="s">
        <v>40</v>
      </c>
      <c r="B444" s="19" t="s">
        <v>45</v>
      </c>
      <c r="C444" s="19" t="s">
        <v>213</v>
      </c>
      <c r="D444" s="19" t="s">
        <v>365</v>
      </c>
      <c r="E444" s="19" t="s">
        <v>41</v>
      </c>
      <c r="F444" s="201">
        <v>46.5</v>
      </c>
      <c r="G444" s="201">
        <v>0</v>
      </c>
      <c r="H444" s="201">
        <v>46.5</v>
      </c>
      <c r="I444" s="202">
        <v>0</v>
      </c>
      <c r="J444" s="203">
        <f t="shared" si="4"/>
        <v>100</v>
      </c>
      <c r="K444" s="203"/>
    </row>
    <row r="445" spans="1:11" ht="38.25" x14ac:dyDescent="0.25">
      <c r="A445" s="179" t="s">
        <v>42</v>
      </c>
      <c r="B445" s="19" t="s">
        <v>45</v>
      </c>
      <c r="C445" s="19" t="s">
        <v>213</v>
      </c>
      <c r="D445" s="19" t="s">
        <v>365</v>
      </c>
      <c r="E445" s="19" t="s">
        <v>43</v>
      </c>
      <c r="F445" s="201">
        <v>46.5</v>
      </c>
      <c r="G445" s="201">
        <v>0</v>
      </c>
      <c r="H445" s="201">
        <v>46.5</v>
      </c>
      <c r="I445" s="202">
        <v>0</v>
      </c>
      <c r="J445" s="203">
        <f t="shared" si="4"/>
        <v>100</v>
      </c>
      <c r="K445" s="203"/>
    </row>
    <row r="446" spans="1:11" ht="38.25" x14ac:dyDescent="0.25">
      <c r="A446" s="179" t="s">
        <v>366</v>
      </c>
      <c r="B446" s="19" t="s">
        <v>45</v>
      </c>
      <c r="C446" s="19" t="s">
        <v>213</v>
      </c>
      <c r="D446" s="19" t="s">
        <v>367</v>
      </c>
      <c r="E446" s="19"/>
      <c r="F446" s="201">
        <v>9067</v>
      </c>
      <c r="G446" s="201">
        <v>0</v>
      </c>
      <c r="H446" s="201">
        <v>9067</v>
      </c>
      <c r="I446" s="202">
        <v>0</v>
      </c>
      <c r="J446" s="203">
        <f t="shared" si="4"/>
        <v>100</v>
      </c>
      <c r="K446" s="203"/>
    </row>
    <row r="447" spans="1:11" ht="25.5" x14ac:dyDescent="0.25">
      <c r="A447" s="179" t="s">
        <v>40</v>
      </c>
      <c r="B447" s="19" t="s">
        <v>45</v>
      </c>
      <c r="C447" s="19" t="s">
        <v>213</v>
      </c>
      <c r="D447" s="19" t="s">
        <v>367</v>
      </c>
      <c r="E447" s="19" t="s">
        <v>41</v>
      </c>
      <c r="F447" s="201">
        <v>9067</v>
      </c>
      <c r="G447" s="201">
        <v>0</v>
      </c>
      <c r="H447" s="201">
        <v>9067</v>
      </c>
      <c r="I447" s="202">
        <v>0</v>
      </c>
      <c r="J447" s="203">
        <f t="shared" si="4"/>
        <v>100</v>
      </c>
      <c r="K447" s="203"/>
    </row>
    <row r="448" spans="1:11" ht="38.25" x14ac:dyDescent="0.25">
      <c r="A448" s="179" t="s">
        <v>42</v>
      </c>
      <c r="B448" s="19" t="s">
        <v>45</v>
      </c>
      <c r="C448" s="19" t="s">
        <v>213</v>
      </c>
      <c r="D448" s="19" t="s">
        <v>367</v>
      </c>
      <c r="E448" s="19" t="s">
        <v>43</v>
      </c>
      <c r="F448" s="201">
        <v>9067</v>
      </c>
      <c r="G448" s="201">
        <v>0</v>
      </c>
      <c r="H448" s="201">
        <v>9067</v>
      </c>
      <c r="I448" s="202">
        <v>0</v>
      </c>
      <c r="J448" s="203">
        <f t="shared" si="4"/>
        <v>100</v>
      </c>
      <c r="K448" s="203"/>
    </row>
    <row r="449" spans="1:11" ht="25.5" x14ac:dyDescent="0.25">
      <c r="A449" s="179" t="s">
        <v>368</v>
      </c>
      <c r="B449" s="19" t="s">
        <v>45</v>
      </c>
      <c r="C449" s="19" t="s">
        <v>213</v>
      </c>
      <c r="D449" s="19" t="s">
        <v>369</v>
      </c>
      <c r="E449" s="19"/>
      <c r="F449" s="201">
        <v>660</v>
      </c>
      <c r="G449" s="201">
        <v>0</v>
      </c>
      <c r="H449" s="201">
        <v>660</v>
      </c>
      <c r="I449" s="202">
        <v>0</v>
      </c>
      <c r="J449" s="203">
        <f t="shared" si="4"/>
        <v>100</v>
      </c>
      <c r="K449" s="203"/>
    </row>
    <row r="450" spans="1:11" ht="38.25" x14ac:dyDescent="0.25">
      <c r="A450" s="179" t="s">
        <v>148</v>
      </c>
      <c r="B450" s="19" t="s">
        <v>45</v>
      </c>
      <c r="C450" s="19" t="s">
        <v>213</v>
      </c>
      <c r="D450" s="19" t="s">
        <v>369</v>
      </c>
      <c r="E450" s="19" t="s">
        <v>149</v>
      </c>
      <c r="F450" s="201">
        <v>660</v>
      </c>
      <c r="G450" s="201">
        <v>0</v>
      </c>
      <c r="H450" s="201">
        <v>660</v>
      </c>
      <c r="I450" s="202">
        <v>0</v>
      </c>
      <c r="J450" s="203">
        <f t="shared" si="4"/>
        <v>100</v>
      </c>
      <c r="K450" s="203"/>
    </row>
    <row r="451" spans="1:11" x14ac:dyDescent="0.25">
      <c r="A451" s="179" t="s">
        <v>150</v>
      </c>
      <c r="B451" s="19" t="s">
        <v>45</v>
      </c>
      <c r="C451" s="19" t="s">
        <v>213</v>
      </c>
      <c r="D451" s="19" t="s">
        <v>369</v>
      </c>
      <c r="E451" s="19" t="s">
        <v>151</v>
      </c>
      <c r="F451" s="201">
        <v>660</v>
      </c>
      <c r="G451" s="201">
        <v>0</v>
      </c>
      <c r="H451" s="201">
        <v>660</v>
      </c>
      <c r="I451" s="202">
        <v>0</v>
      </c>
      <c r="J451" s="203">
        <f t="shared" si="4"/>
        <v>100</v>
      </c>
      <c r="K451" s="203"/>
    </row>
    <row r="452" spans="1:11" ht="38.25" x14ac:dyDescent="0.25">
      <c r="A452" s="179" t="s">
        <v>370</v>
      </c>
      <c r="B452" s="19" t="s">
        <v>45</v>
      </c>
      <c r="C452" s="19" t="s">
        <v>213</v>
      </c>
      <c r="D452" s="19" t="s">
        <v>371</v>
      </c>
      <c r="E452" s="19"/>
      <c r="F452" s="201">
        <v>639.20000000000005</v>
      </c>
      <c r="G452" s="201">
        <v>0</v>
      </c>
      <c r="H452" s="201">
        <v>639.1</v>
      </c>
      <c r="I452" s="202">
        <v>0</v>
      </c>
      <c r="J452" s="203">
        <f t="shared" si="4"/>
        <v>99.984355444305379</v>
      </c>
      <c r="K452" s="203"/>
    </row>
    <row r="453" spans="1:11" ht="25.5" x14ac:dyDescent="0.25">
      <c r="A453" s="179" t="s">
        <v>40</v>
      </c>
      <c r="B453" s="19" t="s">
        <v>45</v>
      </c>
      <c r="C453" s="19" t="s">
        <v>213</v>
      </c>
      <c r="D453" s="19" t="s">
        <v>371</v>
      </c>
      <c r="E453" s="19" t="s">
        <v>41</v>
      </c>
      <c r="F453" s="201">
        <v>639.20000000000005</v>
      </c>
      <c r="G453" s="201">
        <v>0</v>
      </c>
      <c r="H453" s="201">
        <v>639.1</v>
      </c>
      <c r="I453" s="202">
        <v>0</v>
      </c>
      <c r="J453" s="203">
        <f t="shared" si="4"/>
        <v>99.984355444305379</v>
      </c>
      <c r="K453" s="203"/>
    </row>
    <row r="454" spans="1:11" ht="38.25" x14ac:dyDescent="0.25">
      <c r="A454" s="179" t="s">
        <v>42</v>
      </c>
      <c r="B454" s="19" t="s">
        <v>45</v>
      </c>
      <c r="C454" s="19" t="s">
        <v>213</v>
      </c>
      <c r="D454" s="19" t="s">
        <v>371</v>
      </c>
      <c r="E454" s="19" t="s">
        <v>43</v>
      </c>
      <c r="F454" s="201">
        <v>639.20000000000005</v>
      </c>
      <c r="G454" s="201">
        <v>0</v>
      </c>
      <c r="H454" s="201">
        <v>639.1</v>
      </c>
      <c r="I454" s="202">
        <v>0</v>
      </c>
      <c r="J454" s="203">
        <f t="shared" si="4"/>
        <v>99.984355444305379</v>
      </c>
      <c r="K454" s="203"/>
    </row>
    <row r="455" spans="1:11" ht="38.25" x14ac:dyDescent="0.25">
      <c r="A455" s="179" t="s">
        <v>372</v>
      </c>
      <c r="B455" s="19" t="s">
        <v>45</v>
      </c>
      <c r="C455" s="19" t="s">
        <v>213</v>
      </c>
      <c r="D455" s="19" t="s">
        <v>373</v>
      </c>
      <c r="E455" s="19"/>
      <c r="F455" s="201">
        <v>935</v>
      </c>
      <c r="G455" s="201">
        <v>0</v>
      </c>
      <c r="H455" s="201">
        <v>935</v>
      </c>
      <c r="I455" s="202">
        <v>0</v>
      </c>
      <c r="J455" s="203">
        <f t="shared" si="4"/>
        <v>100</v>
      </c>
      <c r="K455" s="203"/>
    </row>
    <row r="456" spans="1:11" ht="38.25" x14ac:dyDescent="0.25">
      <c r="A456" s="179" t="s">
        <v>148</v>
      </c>
      <c r="B456" s="19" t="s">
        <v>45</v>
      </c>
      <c r="C456" s="19" t="s">
        <v>213</v>
      </c>
      <c r="D456" s="19" t="s">
        <v>373</v>
      </c>
      <c r="E456" s="19" t="s">
        <v>149</v>
      </c>
      <c r="F456" s="201">
        <v>935</v>
      </c>
      <c r="G456" s="201">
        <v>0</v>
      </c>
      <c r="H456" s="201">
        <v>935</v>
      </c>
      <c r="I456" s="202">
        <v>0</v>
      </c>
      <c r="J456" s="203">
        <f t="shared" si="4"/>
        <v>100</v>
      </c>
      <c r="K456" s="203"/>
    </row>
    <row r="457" spans="1:11" x14ac:dyDescent="0.25">
      <c r="A457" s="179" t="s">
        <v>150</v>
      </c>
      <c r="B457" s="19" t="s">
        <v>45</v>
      </c>
      <c r="C457" s="19" t="s">
        <v>213</v>
      </c>
      <c r="D457" s="19" t="s">
        <v>373</v>
      </c>
      <c r="E457" s="19" t="s">
        <v>151</v>
      </c>
      <c r="F457" s="201">
        <v>935</v>
      </c>
      <c r="G457" s="201">
        <v>0</v>
      </c>
      <c r="H457" s="201">
        <v>935</v>
      </c>
      <c r="I457" s="202">
        <v>0</v>
      </c>
      <c r="J457" s="203">
        <f t="shared" si="4"/>
        <v>100</v>
      </c>
      <c r="K457" s="203"/>
    </row>
    <row r="458" spans="1:11" ht="38.25" x14ac:dyDescent="0.25">
      <c r="A458" s="179" t="s">
        <v>374</v>
      </c>
      <c r="B458" s="19" t="s">
        <v>45</v>
      </c>
      <c r="C458" s="19" t="s">
        <v>213</v>
      </c>
      <c r="D458" s="19" t="s">
        <v>375</v>
      </c>
      <c r="E458" s="19"/>
      <c r="F458" s="201">
        <v>315</v>
      </c>
      <c r="G458" s="201">
        <v>0</v>
      </c>
      <c r="H458" s="201">
        <v>315</v>
      </c>
      <c r="I458" s="202">
        <v>0</v>
      </c>
      <c r="J458" s="203">
        <f t="shared" si="4"/>
        <v>100</v>
      </c>
      <c r="K458" s="203"/>
    </row>
    <row r="459" spans="1:11" ht="38.25" x14ac:dyDescent="0.25">
      <c r="A459" s="179" t="s">
        <v>148</v>
      </c>
      <c r="B459" s="19" t="s">
        <v>45</v>
      </c>
      <c r="C459" s="19" t="s">
        <v>213</v>
      </c>
      <c r="D459" s="19" t="s">
        <v>375</v>
      </c>
      <c r="E459" s="19" t="s">
        <v>149</v>
      </c>
      <c r="F459" s="201">
        <v>315</v>
      </c>
      <c r="G459" s="201">
        <v>0</v>
      </c>
      <c r="H459" s="201">
        <v>315</v>
      </c>
      <c r="I459" s="202">
        <v>0</v>
      </c>
      <c r="J459" s="203">
        <f t="shared" si="4"/>
        <v>100</v>
      </c>
      <c r="K459" s="203"/>
    </row>
    <row r="460" spans="1:11" x14ac:dyDescent="0.25">
      <c r="A460" s="179" t="s">
        <v>150</v>
      </c>
      <c r="B460" s="19" t="s">
        <v>45</v>
      </c>
      <c r="C460" s="19" t="s">
        <v>213</v>
      </c>
      <c r="D460" s="19" t="s">
        <v>375</v>
      </c>
      <c r="E460" s="19" t="s">
        <v>151</v>
      </c>
      <c r="F460" s="201">
        <v>315</v>
      </c>
      <c r="G460" s="201">
        <v>0</v>
      </c>
      <c r="H460" s="201">
        <v>315</v>
      </c>
      <c r="I460" s="202">
        <v>0</v>
      </c>
      <c r="J460" s="203">
        <f t="shared" si="4"/>
        <v>100</v>
      </c>
      <c r="K460" s="203"/>
    </row>
    <row r="461" spans="1:11" ht="63.75" x14ac:dyDescent="0.25">
      <c r="A461" s="179" t="s">
        <v>376</v>
      </c>
      <c r="B461" s="19" t="s">
        <v>45</v>
      </c>
      <c r="C461" s="19" t="s">
        <v>213</v>
      </c>
      <c r="D461" s="19" t="s">
        <v>377</v>
      </c>
      <c r="E461" s="19"/>
      <c r="F461" s="201">
        <v>63.6</v>
      </c>
      <c r="G461" s="201">
        <v>0</v>
      </c>
      <c r="H461" s="201">
        <v>63.6</v>
      </c>
      <c r="I461" s="202">
        <v>0</v>
      </c>
      <c r="J461" s="203">
        <f t="shared" si="4"/>
        <v>100</v>
      </c>
      <c r="K461" s="203"/>
    </row>
    <row r="462" spans="1:11" ht="25.5" x14ac:dyDescent="0.25">
      <c r="A462" s="179" t="s">
        <v>40</v>
      </c>
      <c r="B462" s="19" t="s">
        <v>45</v>
      </c>
      <c r="C462" s="19" t="s">
        <v>213</v>
      </c>
      <c r="D462" s="19" t="s">
        <v>377</v>
      </c>
      <c r="E462" s="19" t="s">
        <v>41</v>
      </c>
      <c r="F462" s="201">
        <v>63.6</v>
      </c>
      <c r="G462" s="201">
        <v>0</v>
      </c>
      <c r="H462" s="201">
        <v>63.6</v>
      </c>
      <c r="I462" s="202">
        <v>0</v>
      </c>
      <c r="J462" s="203">
        <f t="shared" si="4"/>
        <v>100</v>
      </c>
      <c r="K462" s="203"/>
    </row>
    <row r="463" spans="1:11" ht="38.25" x14ac:dyDescent="0.25">
      <c r="A463" s="179" t="s">
        <v>42</v>
      </c>
      <c r="B463" s="19" t="s">
        <v>45</v>
      </c>
      <c r="C463" s="19" t="s">
        <v>213</v>
      </c>
      <c r="D463" s="19" t="s">
        <v>377</v>
      </c>
      <c r="E463" s="19" t="s">
        <v>43</v>
      </c>
      <c r="F463" s="201">
        <v>63.6</v>
      </c>
      <c r="G463" s="201">
        <v>0</v>
      </c>
      <c r="H463" s="201">
        <v>63.6</v>
      </c>
      <c r="I463" s="202">
        <v>0</v>
      </c>
      <c r="J463" s="203">
        <f t="shared" si="4"/>
        <v>100</v>
      </c>
      <c r="K463" s="203"/>
    </row>
    <row r="464" spans="1:11" ht="51" x14ac:dyDescent="0.25">
      <c r="A464" s="179" t="s">
        <v>378</v>
      </c>
      <c r="B464" s="19" t="s">
        <v>45</v>
      </c>
      <c r="C464" s="19" t="s">
        <v>213</v>
      </c>
      <c r="D464" s="19" t="s">
        <v>379</v>
      </c>
      <c r="E464" s="19"/>
      <c r="F464" s="201">
        <v>1498.8</v>
      </c>
      <c r="G464" s="201">
        <v>0</v>
      </c>
      <c r="H464" s="201">
        <v>1498.8</v>
      </c>
      <c r="I464" s="202">
        <v>0</v>
      </c>
      <c r="J464" s="203">
        <f t="shared" si="4"/>
        <v>100</v>
      </c>
      <c r="K464" s="203"/>
    </row>
    <row r="465" spans="1:11" ht="25.5" x14ac:dyDescent="0.25">
      <c r="A465" s="179" t="s">
        <v>40</v>
      </c>
      <c r="B465" s="19" t="s">
        <v>45</v>
      </c>
      <c r="C465" s="19" t="s">
        <v>213</v>
      </c>
      <c r="D465" s="19" t="s">
        <v>379</v>
      </c>
      <c r="E465" s="19" t="s">
        <v>41</v>
      </c>
      <c r="F465" s="201">
        <v>1498.8</v>
      </c>
      <c r="G465" s="201">
        <v>0</v>
      </c>
      <c r="H465" s="201">
        <v>1498.8</v>
      </c>
      <c r="I465" s="202">
        <v>0</v>
      </c>
      <c r="J465" s="203">
        <f t="shared" si="4"/>
        <v>100</v>
      </c>
      <c r="K465" s="203"/>
    </row>
    <row r="466" spans="1:11" ht="38.25" x14ac:dyDescent="0.25">
      <c r="A466" s="179" t="s">
        <v>42</v>
      </c>
      <c r="B466" s="19" t="s">
        <v>45</v>
      </c>
      <c r="C466" s="19" t="s">
        <v>213</v>
      </c>
      <c r="D466" s="19" t="s">
        <v>379</v>
      </c>
      <c r="E466" s="19" t="s">
        <v>43</v>
      </c>
      <c r="F466" s="201">
        <v>1498.8</v>
      </c>
      <c r="G466" s="201">
        <v>0</v>
      </c>
      <c r="H466" s="201">
        <v>1498.8</v>
      </c>
      <c r="I466" s="202">
        <v>0</v>
      </c>
      <c r="J466" s="203">
        <f t="shared" si="4"/>
        <v>100</v>
      </c>
      <c r="K466" s="203"/>
    </row>
    <row r="467" spans="1:11" ht="63.75" x14ac:dyDescent="0.25">
      <c r="A467" s="179" t="s">
        <v>380</v>
      </c>
      <c r="B467" s="19" t="s">
        <v>45</v>
      </c>
      <c r="C467" s="19" t="s">
        <v>213</v>
      </c>
      <c r="D467" s="19" t="s">
        <v>381</v>
      </c>
      <c r="E467" s="19"/>
      <c r="F467" s="201">
        <v>690</v>
      </c>
      <c r="G467" s="201">
        <v>0</v>
      </c>
      <c r="H467" s="201">
        <v>690</v>
      </c>
      <c r="I467" s="202">
        <v>0</v>
      </c>
      <c r="J467" s="203">
        <f t="shared" si="4"/>
        <v>100</v>
      </c>
      <c r="K467" s="203"/>
    </row>
    <row r="468" spans="1:11" ht="25.5" x14ac:dyDescent="0.25">
      <c r="A468" s="179" t="s">
        <v>40</v>
      </c>
      <c r="B468" s="19" t="s">
        <v>45</v>
      </c>
      <c r="C468" s="19" t="s">
        <v>213</v>
      </c>
      <c r="D468" s="19" t="s">
        <v>381</v>
      </c>
      <c r="E468" s="19" t="s">
        <v>41</v>
      </c>
      <c r="F468" s="201">
        <v>690</v>
      </c>
      <c r="G468" s="201">
        <v>0</v>
      </c>
      <c r="H468" s="201">
        <v>690</v>
      </c>
      <c r="I468" s="202">
        <v>0</v>
      </c>
      <c r="J468" s="203">
        <f t="shared" si="4"/>
        <v>100</v>
      </c>
      <c r="K468" s="203"/>
    </row>
    <row r="469" spans="1:11" ht="38.25" x14ac:dyDescent="0.25">
      <c r="A469" s="179" t="s">
        <v>42</v>
      </c>
      <c r="B469" s="19" t="s">
        <v>45</v>
      </c>
      <c r="C469" s="19" t="s">
        <v>213</v>
      </c>
      <c r="D469" s="19" t="s">
        <v>381</v>
      </c>
      <c r="E469" s="19" t="s">
        <v>43</v>
      </c>
      <c r="F469" s="201">
        <v>690</v>
      </c>
      <c r="G469" s="201">
        <v>0</v>
      </c>
      <c r="H469" s="201">
        <v>690</v>
      </c>
      <c r="I469" s="202">
        <v>0</v>
      </c>
      <c r="J469" s="203">
        <f t="shared" si="4"/>
        <v>100</v>
      </c>
      <c r="K469" s="203"/>
    </row>
    <row r="470" spans="1:11" ht="51" x14ac:dyDescent="0.25">
      <c r="A470" s="179" t="s">
        <v>382</v>
      </c>
      <c r="B470" s="19" t="s">
        <v>45</v>
      </c>
      <c r="C470" s="19" t="s">
        <v>213</v>
      </c>
      <c r="D470" s="19" t="s">
        <v>383</v>
      </c>
      <c r="E470" s="19"/>
      <c r="F470" s="201">
        <v>7213.1</v>
      </c>
      <c r="G470" s="201">
        <v>0</v>
      </c>
      <c r="H470" s="201">
        <v>7090.5</v>
      </c>
      <c r="I470" s="202">
        <v>0</v>
      </c>
      <c r="J470" s="203">
        <f t="shared" si="4"/>
        <v>98.300314705189166</v>
      </c>
      <c r="K470" s="203"/>
    </row>
    <row r="471" spans="1:11" ht="25.5" x14ac:dyDescent="0.25">
      <c r="A471" s="179" t="s">
        <v>40</v>
      </c>
      <c r="B471" s="19" t="s">
        <v>45</v>
      </c>
      <c r="C471" s="19" t="s">
        <v>213</v>
      </c>
      <c r="D471" s="19" t="s">
        <v>383</v>
      </c>
      <c r="E471" s="19" t="s">
        <v>41</v>
      </c>
      <c r="F471" s="201">
        <v>7213.1</v>
      </c>
      <c r="G471" s="201">
        <v>0</v>
      </c>
      <c r="H471" s="201">
        <v>7090.5</v>
      </c>
      <c r="I471" s="202">
        <v>0</v>
      </c>
      <c r="J471" s="203">
        <f t="shared" si="4"/>
        <v>98.300314705189166</v>
      </c>
      <c r="K471" s="203"/>
    </row>
    <row r="472" spans="1:11" ht="38.25" x14ac:dyDescent="0.25">
      <c r="A472" s="179" t="s">
        <v>42</v>
      </c>
      <c r="B472" s="19" t="s">
        <v>45</v>
      </c>
      <c r="C472" s="19" t="s">
        <v>213</v>
      </c>
      <c r="D472" s="19" t="s">
        <v>383</v>
      </c>
      <c r="E472" s="19" t="s">
        <v>43</v>
      </c>
      <c r="F472" s="201">
        <v>7213.1</v>
      </c>
      <c r="G472" s="201">
        <v>0</v>
      </c>
      <c r="H472" s="201">
        <v>7090.5</v>
      </c>
      <c r="I472" s="202">
        <v>0</v>
      </c>
      <c r="J472" s="203">
        <f t="shared" si="4"/>
        <v>98.300314705189166</v>
      </c>
      <c r="K472" s="203"/>
    </row>
    <row r="473" spans="1:11" ht="51" x14ac:dyDescent="0.25">
      <c r="A473" s="179" t="s">
        <v>384</v>
      </c>
      <c r="B473" s="19" t="s">
        <v>45</v>
      </c>
      <c r="C473" s="19" t="s">
        <v>213</v>
      </c>
      <c r="D473" s="19" t="s">
        <v>385</v>
      </c>
      <c r="E473" s="19"/>
      <c r="F473" s="201">
        <v>45880.5</v>
      </c>
      <c r="G473" s="201">
        <v>0</v>
      </c>
      <c r="H473" s="201">
        <v>45310.9</v>
      </c>
      <c r="I473" s="202">
        <v>0</v>
      </c>
      <c r="J473" s="203">
        <f t="shared" si="4"/>
        <v>98.758513965628097</v>
      </c>
      <c r="K473" s="203"/>
    </row>
    <row r="474" spans="1:11" ht="25.5" x14ac:dyDescent="0.25">
      <c r="A474" s="179" t="s">
        <v>40</v>
      </c>
      <c r="B474" s="19" t="s">
        <v>45</v>
      </c>
      <c r="C474" s="19" t="s">
        <v>213</v>
      </c>
      <c r="D474" s="19" t="s">
        <v>385</v>
      </c>
      <c r="E474" s="19" t="s">
        <v>41</v>
      </c>
      <c r="F474" s="201">
        <v>45880.5</v>
      </c>
      <c r="G474" s="201">
        <v>0</v>
      </c>
      <c r="H474" s="201">
        <v>45310.9</v>
      </c>
      <c r="I474" s="202">
        <v>0</v>
      </c>
      <c r="J474" s="203">
        <f t="shared" si="4"/>
        <v>98.758513965628097</v>
      </c>
      <c r="K474" s="203"/>
    </row>
    <row r="475" spans="1:11" ht="38.25" x14ac:dyDescent="0.25">
      <c r="A475" s="179" t="s">
        <v>42</v>
      </c>
      <c r="B475" s="19" t="s">
        <v>45</v>
      </c>
      <c r="C475" s="19" t="s">
        <v>213</v>
      </c>
      <c r="D475" s="19" t="s">
        <v>385</v>
      </c>
      <c r="E475" s="19" t="s">
        <v>43</v>
      </c>
      <c r="F475" s="201">
        <v>45880.5</v>
      </c>
      <c r="G475" s="201">
        <v>0</v>
      </c>
      <c r="H475" s="201">
        <v>45310.9</v>
      </c>
      <c r="I475" s="202">
        <v>0</v>
      </c>
      <c r="J475" s="203">
        <f t="shared" si="4"/>
        <v>98.758513965628097</v>
      </c>
      <c r="K475" s="203"/>
    </row>
    <row r="476" spans="1:11" ht="51" x14ac:dyDescent="0.25">
      <c r="A476" s="179" t="s">
        <v>386</v>
      </c>
      <c r="B476" s="19" t="s">
        <v>45</v>
      </c>
      <c r="C476" s="19" t="s">
        <v>213</v>
      </c>
      <c r="D476" s="19" t="s">
        <v>387</v>
      </c>
      <c r="E476" s="19"/>
      <c r="F476" s="201">
        <v>13119.6</v>
      </c>
      <c r="G476" s="201">
        <v>0</v>
      </c>
      <c r="H476" s="201">
        <v>12832.3</v>
      </c>
      <c r="I476" s="202">
        <v>0</v>
      </c>
      <c r="J476" s="203">
        <f t="shared" si="4"/>
        <v>97.810146650812513</v>
      </c>
      <c r="K476" s="203"/>
    </row>
    <row r="477" spans="1:11" ht="25.5" x14ac:dyDescent="0.25">
      <c r="A477" s="179" t="s">
        <v>40</v>
      </c>
      <c r="B477" s="19" t="s">
        <v>45</v>
      </c>
      <c r="C477" s="19" t="s">
        <v>213</v>
      </c>
      <c r="D477" s="19" t="s">
        <v>387</v>
      </c>
      <c r="E477" s="19" t="s">
        <v>41</v>
      </c>
      <c r="F477" s="201">
        <v>13119.6</v>
      </c>
      <c r="G477" s="201">
        <v>0</v>
      </c>
      <c r="H477" s="201">
        <v>12832.3</v>
      </c>
      <c r="I477" s="202">
        <v>0</v>
      </c>
      <c r="J477" s="203">
        <f t="shared" si="4"/>
        <v>97.810146650812513</v>
      </c>
      <c r="K477" s="203"/>
    </row>
    <row r="478" spans="1:11" ht="38.25" x14ac:dyDescent="0.25">
      <c r="A478" s="179" t="s">
        <v>42</v>
      </c>
      <c r="B478" s="19" t="s">
        <v>45</v>
      </c>
      <c r="C478" s="19" t="s">
        <v>213</v>
      </c>
      <c r="D478" s="19" t="s">
        <v>387</v>
      </c>
      <c r="E478" s="19" t="s">
        <v>43</v>
      </c>
      <c r="F478" s="201">
        <v>13119.6</v>
      </c>
      <c r="G478" s="201">
        <v>0</v>
      </c>
      <c r="H478" s="201">
        <v>12832.3</v>
      </c>
      <c r="I478" s="202">
        <v>0</v>
      </c>
      <c r="J478" s="203">
        <f t="shared" si="4"/>
        <v>97.810146650812513</v>
      </c>
      <c r="K478" s="203"/>
    </row>
    <row r="479" spans="1:11" ht="25.5" x14ac:dyDescent="0.25">
      <c r="A479" s="179" t="s">
        <v>388</v>
      </c>
      <c r="B479" s="19" t="s">
        <v>45</v>
      </c>
      <c r="C479" s="19" t="s">
        <v>213</v>
      </c>
      <c r="D479" s="19" t="s">
        <v>389</v>
      </c>
      <c r="E479" s="19"/>
      <c r="F479" s="201">
        <v>9816</v>
      </c>
      <c r="G479" s="201">
        <v>0</v>
      </c>
      <c r="H479" s="201">
        <v>9815.9</v>
      </c>
      <c r="I479" s="202">
        <v>0</v>
      </c>
      <c r="J479" s="203">
        <f t="shared" si="4"/>
        <v>99.998981255093724</v>
      </c>
      <c r="K479" s="203"/>
    </row>
    <row r="480" spans="1:11" x14ac:dyDescent="0.25">
      <c r="A480" s="179" t="s">
        <v>390</v>
      </c>
      <c r="B480" s="19" t="s">
        <v>45</v>
      </c>
      <c r="C480" s="19" t="s">
        <v>213</v>
      </c>
      <c r="D480" s="19" t="s">
        <v>391</v>
      </c>
      <c r="E480" s="19"/>
      <c r="F480" s="201">
        <v>9816</v>
      </c>
      <c r="G480" s="201">
        <v>0</v>
      </c>
      <c r="H480" s="201">
        <v>9815.9</v>
      </c>
      <c r="I480" s="202">
        <v>0</v>
      </c>
      <c r="J480" s="203">
        <f t="shared" si="4"/>
        <v>99.998981255093724</v>
      </c>
      <c r="K480" s="203"/>
    </row>
    <row r="481" spans="1:11" ht="38.25" x14ac:dyDescent="0.25">
      <c r="A481" s="179" t="s">
        <v>392</v>
      </c>
      <c r="B481" s="19" t="s">
        <v>45</v>
      </c>
      <c r="C481" s="19" t="s">
        <v>213</v>
      </c>
      <c r="D481" s="19" t="s">
        <v>393</v>
      </c>
      <c r="E481" s="19"/>
      <c r="F481" s="201">
        <v>1200</v>
      </c>
      <c r="G481" s="201">
        <v>0</v>
      </c>
      <c r="H481" s="201">
        <v>1199.9000000000001</v>
      </c>
      <c r="I481" s="202">
        <v>0</v>
      </c>
      <c r="J481" s="203">
        <f t="shared" si="4"/>
        <v>99.991666666666674</v>
      </c>
      <c r="K481" s="203"/>
    </row>
    <row r="482" spans="1:11" ht="25.5" x14ac:dyDescent="0.25">
      <c r="A482" s="179" t="s">
        <v>394</v>
      </c>
      <c r="B482" s="19" t="s">
        <v>45</v>
      </c>
      <c r="C482" s="19" t="s">
        <v>213</v>
      </c>
      <c r="D482" s="19" t="s">
        <v>395</v>
      </c>
      <c r="E482" s="19"/>
      <c r="F482" s="201">
        <v>1200</v>
      </c>
      <c r="G482" s="201">
        <v>0</v>
      </c>
      <c r="H482" s="201">
        <v>1199.9000000000001</v>
      </c>
      <c r="I482" s="202">
        <v>0</v>
      </c>
      <c r="J482" s="203">
        <f t="shared" si="4"/>
        <v>99.991666666666674</v>
      </c>
      <c r="K482" s="203"/>
    </row>
    <row r="483" spans="1:11" ht="25.5" x14ac:dyDescent="0.25">
      <c r="A483" s="179" t="s">
        <v>40</v>
      </c>
      <c r="B483" s="19" t="s">
        <v>45</v>
      </c>
      <c r="C483" s="19" t="s">
        <v>213</v>
      </c>
      <c r="D483" s="19" t="s">
        <v>395</v>
      </c>
      <c r="E483" s="19" t="s">
        <v>41</v>
      </c>
      <c r="F483" s="201">
        <v>1200</v>
      </c>
      <c r="G483" s="201">
        <v>0</v>
      </c>
      <c r="H483" s="201">
        <v>1199.9000000000001</v>
      </c>
      <c r="I483" s="202">
        <v>0</v>
      </c>
      <c r="J483" s="203">
        <f t="shared" si="4"/>
        <v>99.991666666666674</v>
      </c>
      <c r="K483" s="203"/>
    </row>
    <row r="484" spans="1:11" ht="38.25" x14ac:dyDescent="0.25">
      <c r="A484" s="179" t="s">
        <v>42</v>
      </c>
      <c r="B484" s="19" t="s">
        <v>45</v>
      </c>
      <c r="C484" s="19" t="s">
        <v>213</v>
      </c>
      <c r="D484" s="19" t="s">
        <v>395</v>
      </c>
      <c r="E484" s="19" t="s">
        <v>43</v>
      </c>
      <c r="F484" s="201">
        <v>1200</v>
      </c>
      <c r="G484" s="201">
        <v>0</v>
      </c>
      <c r="H484" s="201">
        <v>1199.9000000000001</v>
      </c>
      <c r="I484" s="202">
        <v>0</v>
      </c>
      <c r="J484" s="203">
        <f t="shared" si="4"/>
        <v>99.991666666666674</v>
      </c>
      <c r="K484" s="203"/>
    </row>
    <row r="485" spans="1:11" ht="25.5" x14ac:dyDescent="0.25">
      <c r="A485" s="179" t="s">
        <v>396</v>
      </c>
      <c r="B485" s="19" t="s">
        <v>45</v>
      </c>
      <c r="C485" s="19" t="s">
        <v>213</v>
      </c>
      <c r="D485" s="19" t="s">
        <v>397</v>
      </c>
      <c r="E485" s="19"/>
      <c r="F485" s="201">
        <v>8616</v>
      </c>
      <c r="G485" s="201">
        <v>0</v>
      </c>
      <c r="H485" s="201">
        <v>8616</v>
      </c>
      <c r="I485" s="202">
        <v>0</v>
      </c>
      <c r="J485" s="203">
        <f t="shared" si="4"/>
        <v>100</v>
      </c>
      <c r="K485" s="203"/>
    </row>
    <row r="486" spans="1:11" ht="25.5" x14ac:dyDescent="0.25">
      <c r="A486" s="179" t="s">
        <v>398</v>
      </c>
      <c r="B486" s="19" t="s">
        <v>45</v>
      </c>
      <c r="C486" s="19" t="s">
        <v>213</v>
      </c>
      <c r="D486" s="19" t="s">
        <v>399</v>
      </c>
      <c r="E486" s="19"/>
      <c r="F486" s="201">
        <v>8616</v>
      </c>
      <c r="G486" s="201">
        <v>0</v>
      </c>
      <c r="H486" s="201">
        <v>8616</v>
      </c>
      <c r="I486" s="202">
        <v>0</v>
      </c>
      <c r="J486" s="203">
        <f t="shared" si="4"/>
        <v>100</v>
      </c>
      <c r="K486" s="203"/>
    </row>
    <row r="487" spans="1:11" ht="25.5" x14ac:dyDescent="0.25">
      <c r="A487" s="179" t="s">
        <v>40</v>
      </c>
      <c r="B487" s="19" t="s">
        <v>45</v>
      </c>
      <c r="C487" s="19" t="s">
        <v>213</v>
      </c>
      <c r="D487" s="19" t="s">
        <v>399</v>
      </c>
      <c r="E487" s="19" t="s">
        <v>41</v>
      </c>
      <c r="F487" s="201">
        <v>8616</v>
      </c>
      <c r="G487" s="201">
        <v>0</v>
      </c>
      <c r="H487" s="201">
        <v>8616</v>
      </c>
      <c r="I487" s="202">
        <v>0</v>
      </c>
      <c r="J487" s="203">
        <f t="shared" si="4"/>
        <v>100</v>
      </c>
      <c r="K487" s="203"/>
    </row>
    <row r="488" spans="1:11" ht="38.25" x14ac:dyDescent="0.25">
      <c r="A488" s="179" t="s">
        <v>42</v>
      </c>
      <c r="B488" s="19" t="s">
        <v>45</v>
      </c>
      <c r="C488" s="19" t="s">
        <v>213</v>
      </c>
      <c r="D488" s="19" t="s">
        <v>399</v>
      </c>
      <c r="E488" s="19" t="s">
        <v>43</v>
      </c>
      <c r="F488" s="201">
        <v>8616</v>
      </c>
      <c r="G488" s="201">
        <v>0</v>
      </c>
      <c r="H488" s="201">
        <v>8616</v>
      </c>
      <c r="I488" s="202">
        <v>0</v>
      </c>
      <c r="J488" s="203">
        <f t="shared" si="4"/>
        <v>100</v>
      </c>
      <c r="K488" s="203"/>
    </row>
    <row r="489" spans="1:11" x14ac:dyDescent="0.25">
      <c r="A489" s="178" t="s">
        <v>400</v>
      </c>
      <c r="B489" s="20" t="s">
        <v>45</v>
      </c>
      <c r="C489" s="20" t="s">
        <v>401</v>
      </c>
      <c r="D489" s="20"/>
      <c r="E489" s="20"/>
      <c r="F489" s="198">
        <v>57490.1</v>
      </c>
      <c r="G489" s="198">
        <v>0</v>
      </c>
      <c r="H489" s="198">
        <v>55412.800000000003</v>
      </c>
      <c r="I489" s="199">
        <v>0</v>
      </c>
      <c r="J489" s="200">
        <f t="shared" si="4"/>
        <v>96.386682228766347</v>
      </c>
      <c r="K489" s="200"/>
    </row>
    <row r="490" spans="1:11" ht="25.5" x14ac:dyDescent="0.25">
      <c r="A490" s="179" t="s">
        <v>178</v>
      </c>
      <c r="B490" s="19" t="s">
        <v>45</v>
      </c>
      <c r="C490" s="19" t="s">
        <v>401</v>
      </c>
      <c r="D490" s="19" t="s">
        <v>179</v>
      </c>
      <c r="E490" s="19"/>
      <c r="F490" s="201">
        <v>57490.1</v>
      </c>
      <c r="G490" s="201">
        <v>0</v>
      </c>
      <c r="H490" s="201">
        <v>55412.800000000003</v>
      </c>
      <c r="I490" s="202">
        <v>0</v>
      </c>
      <c r="J490" s="203">
        <f t="shared" si="4"/>
        <v>96.386682228766347</v>
      </c>
      <c r="K490" s="203"/>
    </row>
    <row r="491" spans="1:11" ht="51" x14ac:dyDescent="0.25">
      <c r="A491" s="179" t="s">
        <v>402</v>
      </c>
      <c r="B491" s="19" t="s">
        <v>45</v>
      </c>
      <c r="C491" s="19" t="s">
        <v>401</v>
      </c>
      <c r="D491" s="19" t="s">
        <v>403</v>
      </c>
      <c r="E491" s="19"/>
      <c r="F491" s="201">
        <v>57490.1</v>
      </c>
      <c r="G491" s="201">
        <v>0</v>
      </c>
      <c r="H491" s="201">
        <v>55412.800000000003</v>
      </c>
      <c r="I491" s="202">
        <v>0</v>
      </c>
      <c r="J491" s="203">
        <f t="shared" si="4"/>
        <v>96.386682228766347</v>
      </c>
      <c r="K491" s="203"/>
    </row>
    <row r="492" spans="1:11" ht="25.5" x14ac:dyDescent="0.25">
      <c r="A492" s="179" t="s">
        <v>404</v>
      </c>
      <c r="B492" s="19" t="s">
        <v>45</v>
      </c>
      <c r="C492" s="19" t="s">
        <v>401</v>
      </c>
      <c r="D492" s="19" t="s">
        <v>405</v>
      </c>
      <c r="E492" s="19"/>
      <c r="F492" s="201">
        <v>14818</v>
      </c>
      <c r="G492" s="201">
        <v>0</v>
      </c>
      <c r="H492" s="201">
        <v>14797.2</v>
      </c>
      <c r="I492" s="202">
        <v>0</v>
      </c>
      <c r="J492" s="203">
        <f t="shared" si="4"/>
        <v>99.859630179511399</v>
      </c>
      <c r="K492" s="203"/>
    </row>
    <row r="493" spans="1:11" x14ac:dyDescent="0.25">
      <c r="A493" s="179" t="s">
        <v>406</v>
      </c>
      <c r="B493" s="19" t="s">
        <v>45</v>
      </c>
      <c r="C493" s="19" t="s">
        <v>401</v>
      </c>
      <c r="D493" s="19" t="s">
        <v>407</v>
      </c>
      <c r="E493" s="19"/>
      <c r="F493" s="201">
        <v>14818</v>
      </c>
      <c r="G493" s="201">
        <v>0</v>
      </c>
      <c r="H493" s="201">
        <v>14797.2</v>
      </c>
      <c r="I493" s="202">
        <v>0</v>
      </c>
      <c r="J493" s="203">
        <f t="shared" si="4"/>
        <v>99.859630179511399</v>
      </c>
      <c r="K493" s="203"/>
    </row>
    <row r="494" spans="1:11" ht="25.5" x14ac:dyDescent="0.25">
      <c r="A494" s="179" t="s">
        <v>40</v>
      </c>
      <c r="B494" s="19" t="s">
        <v>45</v>
      </c>
      <c r="C494" s="19" t="s">
        <v>401</v>
      </c>
      <c r="D494" s="19" t="s">
        <v>407</v>
      </c>
      <c r="E494" s="19" t="s">
        <v>41</v>
      </c>
      <c r="F494" s="201">
        <v>14818</v>
      </c>
      <c r="G494" s="201">
        <v>0</v>
      </c>
      <c r="H494" s="201">
        <v>14797.2</v>
      </c>
      <c r="I494" s="202">
        <v>0</v>
      </c>
      <c r="J494" s="203">
        <f t="shared" si="4"/>
        <v>99.859630179511399</v>
      </c>
      <c r="K494" s="203"/>
    </row>
    <row r="495" spans="1:11" ht="38.25" x14ac:dyDescent="0.25">
      <c r="A495" s="179" t="s">
        <v>42</v>
      </c>
      <c r="B495" s="19" t="s">
        <v>45</v>
      </c>
      <c r="C495" s="19" t="s">
        <v>401</v>
      </c>
      <c r="D495" s="19" t="s">
        <v>407</v>
      </c>
      <c r="E495" s="19" t="s">
        <v>43</v>
      </c>
      <c r="F495" s="201">
        <v>14818</v>
      </c>
      <c r="G495" s="201">
        <v>0</v>
      </c>
      <c r="H495" s="201">
        <v>14797.2</v>
      </c>
      <c r="I495" s="202">
        <v>0</v>
      </c>
      <c r="J495" s="203">
        <f t="shared" si="4"/>
        <v>99.859630179511399</v>
      </c>
      <c r="K495" s="203"/>
    </row>
    <row r="496" spans="1:11" ht="25.5" x14ac:dyDescent="0.25">
      <c r="A496" s="179" t="s">
        <v>408</v>
      </c>
      <c r="B496" s="19" t="s">
        <v>45</v>
      </c>
      <c r="C496" s="19" t="s">
        <v>401</v>
      </c>
      <c r="D496" s="19" t="s">
        <v>409</v>
      </c>
      <c r="E496" s="19"/>
      <c r="F496" s="201">
        <v>850</v>
      </c>
      <c r="G496" s="201">
        <v>0</v>
      </c>
      <c r="H496" s="201">
        <v>634.6</v>
      </c>
      <c r="I496" s="202">
        <v>0</v>
      </c>
      <c r="J496" s="203">
        <f t="shared" si="4"/>
        <v>74.658823529411762</v>
      </c>
      <c r="K496" s="203"/>
    </row>
    <row r="497" spans="1:11" x14ac:dyDescent="0.25">
      <c r="A497" s="179" t="s">
        <v>410</v>
      </c>
      <c r="B497" s="19" t="s">
        <v>45</v>
      </c>
      <c r="C497" s="19" t="s">
        <v>401</v>
      </c>
      <c r="D497" s="19" t="s">
        <v>411</v>
      </c>
      <c r="E497" s="19"/>
      <c r="F497" s="201">
        <v>850</v>
      </c>
      <c r="G497" s="201">
        <v>0</v>
      </c>
      <c r="H497" s="201">
        <v>634.6</v>
      </c>
      <c r="I497" s="202">
        <v>0</v>
      </c>
      <c r="J497" s="203">
        <f t="shared" si="4"/>
        <v>74.658823529411762</v>
      </c>
      <c r="K497" s="203"/>
    </row>
    <row r="498" spans="1:11" ht="25.5" x14ac:dyDescent="0.25">
      <c r="A498" s="179" t="s">
        <v>40</v>
      </c>
      <c r="B498" s="19" t="s">
        <v>45</v>
      </c>
      <c r="C498" s="19" t="s">
        <v>401</v>
      </c>
      <c r="D498" s="19" t="s">
        <v>411</v>
      </c>
      <c r="E498" s="19" t="s">
        <v>41</v>
      </c>
      <c r="F498" s="201">
        <v>850</v>
      </c>
      <c r="G498" s="201">
        <v>0</v>
      </c>
      <c r="H498" s="201">
        <v>634.6</v>
      </c>
      <c r="I498" s="202">
        <v>0</v>
      </c>
      <c r="J498" s="203">
        <f t="shared" si="4"/>
        <v>74.658823529411762</v>
      </c>
      <c r="K498" s="203"/>
    </row>
    <row r="499" spans="1:11" ht="38.25" x14ac:dyDescent="0.25">
      <c r="A499" s="179" t="s">
        <v>42</v>
      </c>
      <c r="B499" s="19" t="s">
        <v>45</v>
      </c>
      <c r="C499" s="19" t="s">
        <v>401</v>
      </c>
      <c r="D499" s="19" t="s">
        <v>411</v>
      </c>
      <c r="E499" s="19" t="s">
        <v>43</v>
      </c>
      <c r="F499" s="201">
        <v>850</v>
      </c>
      <c r="G499" s="201">
        <v>0</v>
      </c>
      <c r="H499" s="201">
        <v>634.6</v>
      </c>
      <c r="I499" s="202">
        <v>0</v>
      </c>
      <c r="J499" s="203">
        <f t="shared" ref="J499:J562" si="5">H499/F499*100</f>
        <v>74.658823529411762</v>
      </c>
      <c r="K499" s="203"/>
    </row>
    <row r="500" spans="1:11" ht="25.5" x14ac:dyDescent="0.25">
      <c r="A500" s="179" t="s">
        <v>412</v>
      </c>
      <c r="B500" s="19" t="s">
        <v>45</v>
      </c>
      <c r="C500" s="19" t="s">
        <v>401</v>
      </c>
      <c r="D500" s="19" t="s">
        <v>413</v>
      </c>
      <c r="E500" s="19"/>
      <c r="F500" s="201">
        <v>19829.2</v>
      </c>
      <c r="G500" s="201">
        <v>0</v>
      </c>
      <c r="H500" s="201">
        <v>19829.2</v>
      </c>
      <c r="I500" s="202">
        <v>0</v>
      </c>
      <c r="J500" s="203">
        <f t="shared" si="5"/>
        <v>100</v>
      </c>
      <c r="K500" s="203"/>
    </row>
    <row r="501" spans="1:11" x14ac:dyDescent="0.25">
      <c r="A501" s="179" t="s">
        <v>414</v>
      </c>
      <c r="B501" s="19" t="s">
        <v>45</v>
      </c>
      <c r="C501" s="19" t="s">
        <v>401</v>
      </c>
      <c r="D501" s="19" t="s">
        <v>415</v>
      </c>
      <c r="E501" s="19"/>
      <c r="F501" s="201">
        <v>5781.4</v>
      </c>
      <c r="G501" s="201">
        <v>0</v>
      </c>
      <c r="H501" s="201">
        <v>5781.4</v>
      </c>
      <c r="I501" s="202">
        <v>0</v>
      </c>
      <c r="J501" s="203">
        <f t="shared" si="5"/>
        <v>100</v>
      </c>
      <c r="K501" s="203"/>
    </row>
    <row r="502" spans="1:11" ht="25.5" x14ac:dyDescent="0.25">
      <c r="A502" s="179" t="s">
        <v>40</v>
      </c>
      <c r="B502" s="19" t="s">
        <v>45</v>
      </c>
      <c r="C502" s="19" t="s">
        <v>401</v>
      </c>
      <c r="D502" s="19" t="s">
        <v>415</v>
      </c>
      <c r="E502" s="19" t="s">
        <v>41</v>
      </c>
      <c r="F502" s="201">
        <v>5781.4</v>
      </c>
      <c r="G502" s="201">
        <v>0</v>
      </c>
      <c r="H502" s="201">
        <v>5781.4</v>
      </c>
      <c r="I502" s="202">
        <v>0</v>
      </c>
      <c r="J502" s="203">
        <f t="shared" si="5"/>
        <v>100</v>
      </c>
      <c r="K502" s="203"/>
    </row>
    <row r="503" spans="1:11" ht="38.25" x14ac:dyDescent="0.25">
      <c r="A503" s="179" t="s">
        <v>42</v>
      </c>
      <c r="B503" s="19" t="s">
        <v>45</v>
      </c>
      <c r="C503" s="19" t="s">
        <v>401</v>
      </c>
      <c r="D503" s="19" t="s">
        <v>415</v>
      </c>
      <c r="E503" s="19" t="s">
        <v>43</v>
      </c>
      <c r="F503" s="201">
        <v>5781.4</v>
      </c>
      <c r="G503" s="201">
        <v>0</v>
      </c>
      <c r="H503" s="201">
        <v>5781.4</v>
      </c>
      <c r="I503" s="202">
        <v>0</v>
      </c>
      <c r="J503" s="203">
        <f t="shared" si="5"/>
        <v>100</v>
      </c>
      <c r="K503" s="203"/>
    </row>
    <row r="504" spans="1:11" ht="25.5" x14ac:dyDescent="0.25">
      <c r="A504" s="179" t="s">
        <v>416</v>
      </c>
      <c r="B504" s="19" t="s">
        <v>45</v>
      </c>
      <c r="C504" s="19" t="s">
        <v>401</v>
      </c>
      <c r="D504" s="19" t="s">
        <v>417</v>
      </c>
      <c r="E504" s="19"/>
      <c r="F504" s="201">
        <v>14047.8</v>
      </c>
      <c r="G504" s="201">
        <v>0</v>
      </c>
      <c r="H504" s="201">
        <v>14047.8</v>
      </c>
      <c r="I504" s="202">
        <v>0</v>
      </c>
      <c r="J504" s="203">
        <f t="shared" si="5"/>
        <v>100</v>
      </c>
      <c r="K504" s="203"/>
    </row>
    <row r="505" spans="1:11" ht="38.25" x14ac:dyDescent="0.25">
      <c r="A505" s="179" t="s">
        <v>148</v>
      </c>
      <c r="B505" s="19" t="s">
        <v>45</v>
      </c>
      <c r="C505" s="19" t="s">
        <v>401</v>
      </c>
      <c r="D505" s="19" t="s">
        <v>417</v>
      </c>
      <c r="E505" s="19" t="s">
        <v>149</v>
      </c>
      <c r="F505" s="201">
        <v>14047.8</v>
      </c>
      <c r="G505" s="201">
        <v>0</v>
      </c>
      <c r="H505" s="201">
        <v>14047.8</v>
      </c>
      <c r="I505" s="202">
        <v>0</v>
      </c>
      <c r="J505" s="203">
        <f t="shared" si="5"/>
        <v>100</v>
      </c>
      <c r="K505" s="203"/>
    </row>
    <row r="506" spans="1:11" x14ac:dyDescent="0.25">
      <c r="A506" s="179" t="s">
        <v>240</v>
      </c>
      <c r="B506" s="19" t="s">
        <v>45</v>
      </c>
      <c r="C506" s="19" t="s">
        <v>401</v>
      </c>
      <c r="D506" s="19" t="s">
        <v>417</v>
      </c>
      <c r="E506" s="19" t="s">
        <v>241</v>
      </c>
      <c r="F506" s="201">
        <v>14047.8</v>
      </c>
      <c r="G506" s="201">
        <v>0</v>
      </c>
      <c r="H506" s="201">
        <v>14047.8</v>
      </c>
      <c r="I506" s="202">
        <v>0</v>
      </c>
      <c r="J506" s="203">
        <f t="shared" si="5"/>
        <v>100</v>
      </c>
      <c r="K506" s="203"/>
    </row>
    <row r="507" spans="1:11" ht="25.5" x14ac:dyDescent="0.25">
      <c r="A507" s="179" t="s">
        <v>418</v>
      </c>
      <c r="B507" s="19" t="s">
        <v>45</v>
      </c>
      <c r="C507" s="19" t="s">
        <v>401</v>
      </c>
      <c r="D507" s="19" t="s">
        <v>419</v>
      </c>
      <c r="E507" s="19"/>
      <c r="F507" s="201">
        <v>3976</v>
      </c>
      <c r="G507" s="201">
        <v>0</v>
      </c>
      <c r="H507" s="201">
        <v>3975.5</v>
      </c>
      <c r="I507" s="202">
        <v>0</v>
      </c>
      <c r="J507" s="203">
        <f t="shared" si="5"/>
        <v>99.987424547283695</v>
      </c>
      <c r="K507" s="203"/>
    </row>
    <row r="508" spans="1:11" ht="38.25" x14ac:dyDescent="0.25">
      <c r="A508" s="179" t="s">
        <v>420</v>
      </c>
      <c r="B508" s="19" t="s">
        <v>45</v>
      </c>
      <c r="C508" s="19" t="s">
        <v>401</v>
      </c>
      <c r="D508" s="19" t="s">
        <v>421</v>
      </c>
      <c r="E508" s="19"/>
      <c r="F508" s="201">
        <v>3976</v>
      </c>
      <c r="G508" s="201">
        <v>0</v>
      </c>
      <c r="H508" s="201">
        <v>3975.5</v>
      </c>
      <c r="I508" s="202">
        <v>0</v>
      </c>
      <c r="J508" s="203">
        <f t="shared" si="5"/>
        <v>99.987424547283695</v>
      </c>
      <c r="K508" s="203"/>
    </row>
    <row r="509" spans="1:11" ht="25.5" x14ac:dyDescent="0.25">
      <c r="A509" s="179" t="s">
        <v>40</v>
      </c>
      <c r="B509" s="19" t="s">
        <v>45</v>
      </c>
      <c r="C509" s="19" t="s">
        <v>401</v>
      </c>
      <c r="D509" s="19" t="s">
        <v>421</v>
      </c>
      <c r="E509" s="19" t="s">
        <v>41</v>
      </c>
      <c r="F509" s="201">
        <v>3976</v>
      </c>
      <c r="G509" s="201">
        <v>0</v>
      </c>
      <c r="H509" s="201">
        <v>3975.5</v>
      </c>
      <c r="I509" s="202">
        <v>0</v>
      </c>
      <c r="J509" s="203">
        <f t="shared" si="5"/>
        <v>99.987424547283695</v>
      </c>
      <c r="K509" s="203"/>
    </row>
    <row r="510" spans="1:11" ht="38.25" x14ac:dyDescent="0.25">
      <c r="A510" s="179" t="s">
        <v>42</v>
      </c>
      <c r="B510" s="19" t="s">
        <v>45</v>
      </c>
      <c r="C510" s="19" t="s">
        <v>401</v>
      </c>
      <c r="D510" s="19" t="s">
        <v>421</v>
      </c>
      <c r="E510" s="19" t="s">
        <v>43</v>
      </c>
      <c r="F510" s="201">
        <v>3976</v>
      </c>
      <c r="G510" s="201">
        <v>0</v>
      </c>
      <c r="H510" s="201">
        <v>3975.5</v>
      </c>
      <c r="I510" s="202">
        <v>0</v>
      </c>
      <c r="J510" s="203">
        <f t="shared" si="5"/>
        <v>99.987424547283695</v>
      </c>
      <c r="K510" s="203"/>
    </row>
    <row r="511" spans="1:11" ht="25.5" x14ac:dyDescent="0.25">
      <c r="A511" s="179" t="s">
        <v>422</v>
      </c>
      <c r="B511" s="19" t="s">
        <v>45</v>
      </c>
      <c r="C511" s="19" t="s">
        <v>401</v>
      </c>
      <c r="D511" s="19" t="s">
        <v>423</v>
      </c>
      <c r="E511" s="19"/>
      <c r="F511" s="201">
        <v>18016.900000000001</v>
      </c>
      <c r="G511" s="201">
        <v>0</v>
      </c>
      <c r="H511" s="201">
        <v>16176.3</v>
      </c>
      <c r="I511" s="202">
        <v>0</v>
      </c>
      <c r="J511" s="203">
        <f t="shared" si="5"/>
        <v>89.784036099439959</v>
      </c>
      <c r="K511" s="203"/>
    </row>
    <row r="512" spans="1:11" ht="51" x14ac:dyDescent="0.25">
      <c r="A512" s="179" t="s">
        <v>424</v>
      </c>
      <c r="B512" s="19" t="s">
        <v>45</v>
      </c>
      <c r="C512" s="19" t="s">
        <v>401</v>
      </c>
      <c r="D512" s="19" t="s">
        <v>425</v>
      </c>
      <c r="E512" s="19"/>
      <c r="F512" s="201">
        <v>6946.9</v>
      </c>
      <c r="G512" s="201">
        <v>0</v>
      </c>
      <c r="H512" s="201">
        <v>6877.5</v>
      </c>
      <c r="I512" s="202">
        <v>0</v>
      </c>
      <c r="J512" s="203">
        <f t="shared" si="5"/>
        <v>99.000993248787239</v>
      </c>
      <c r="K512" s="203"/>
    </row>
    <row r="513" spans="1:11" ht="25.5" x14ac:dyDescent="0.25">
      <c r="A513" s="179" t="s">
        <v>40</v>
      </c>
      <c r="B513" s="19" t="s">
        <v>45</v>
      </c>
      <c r="C513" s="19" t="s">
        <v>401</v>
      </c>
      <c r="D513" s="19" t="s">
        <v>425</v>
      </c>
      <c r="E513" s="19" t="s">
        <v>41</v>
      </c>
      <c r="F513" s="201">
        <v>6946.9</v>
      </c>
      <c r="G513" s="201">
        <v>0</v>
      </c>
      <c r="H513" s="201">
        <v>6877.5</v>
      </c>
      <c r="I513" s="202">
        <v>0</v>
      </c>
      <c r="J513" s="203">
        <f t="shared" si="5"/>
        <v>99.000993248787239</v>
      </c>
      <c r="K513" s="203"/>
    </row>
    <row r="514" spans="1:11" ht="38.25" x14ac:dyDescent="0.25">
      <c r="A514" s="179" t="s">
        <v>42</v>
      </c>
      <c r="B514" s="19" t="s">
        <v>45</v>
      </c>
      <c r="C514" s="19" t="s">
        <v>401</v>
      </c>
      <c r="D514" s="19" t="s">
        <v>425</v>
      </c>
      <c r="E514" s="19" t="s">
        <v>43</v>
      </c>
      <c r="F514" s="201">
        <v>6946.9</v>
      </c>
      <c r="G514" s="201">
        <v>0</v>
      </c>
      <c r="H514" s="201">
        <v>6877.5</v>
      </c>
      <c r="I514" s="202">
        <v>0</v>
      </c>
      <c r="J514" s="203">
        <f t="shared" si="5"/>
        <v>99.000993248787239</v>
      </c>
      <c r="K514" s="203"/>
    </row>
    <row r="515" spans="1:11" ht="38.25" x14ac:dyDescent="0.25">
      <c r="A515" s="179" t="s">
        <v>426</v>
      </c>
      <c r="B515" s="19" t="s">
        <v>45</v>
      </c>
      <c r="C515" s="19" t="s">
        <v>401</v>
      </c>
      <c r="D515" s="19" t="s">
        <v>427</v>
      </c>
      <c r="E515" s="19"/>
      <c r="F515" s="201">
        <v>11070</v>
      </c>
      <c r="G515" s="201">
        <v>0</v>
      </c>
      <c r="H515" s="201">
        <v>9298.7999999999993</v>
      </c>
      <c r="I515" s="202">
        <v>0</v>
      </c>
      <c r="J515" s="203">
        <f t="shared" si="5"/>
        <v>84</v>
      </c>
      <c r="K515" s="203"/>
    </row>
    <row r="516" spans="1:11" ht="25.5" x14ac:dyDescent="0.25">
      <c r="A516" s="179" t="s">
        <v>40</v>
      </c>
      <c r="B516" s="19" t="s">
        <v>45</v>
      </c>
      <c r="C516" s="19" t="s">
        <v>401</v>
      </c>
      <c r="D516" s="19" t="s">
        <v>427</v>
      </c>
      <c r="E516" s="19" t="s">
        <v>41</v>
      </c>
      <c r="F516" s="201">
        <v>11070</v>
      </c>
      <c r="G516" s="201">
        <v>0</v>
      </c>
      <c r="H516" s="201">
        <v>9298.7999999999993</v>
      </c>
      <c r="I516" s="202">
        <v>0</v>
      </c>
      <c r="J516" s="203">
        <f t="shared" si="5"/>
        <v>84</v>
      </c>
      <c r="K516" s="203"/>
    </row>
    <row r="517" spans="1:11" ht="38.25" x14ac:dyDescent="0.25">
      <c r="A517" s="179" t="s">
        <v>42</v>
      </c>
      <c r="B517" s="19" t="s">
        <v>45</v>
      </c>
      <c r="C517" s="19" t="s">
        <v>401</v>
      </c>
      <c r="D517" s="19" t="s">
        <v>427</v>
      </c>
      <c r="E517" s="19" t="s">
        <v>43</v>
      </c>
      <c r="F517" s="201">
        <v>11070</v>
      </c>
      <c r="G517" s="201">
        <v>0</v>
      </c>
      <c r="H517" s="201">
        <v>9298.7999999999993</v>
      </c>
      <c r="I517" s="202">
        <v>0</v>
      </c>
      <c r="J517" s="203">
        <f t="shared" si="5"/>
        <v>84</v>
      </c>
      <c r="K517" s="203"/>
    </row>
    <row r="518" spans="1:11" ht="25.5" x14ac:dyDescent="0.25">
      <c r="A518" s="178" t="s">
        <v>428</v>
      </c>
      <c r="B518" s="20" t="s">
        <v>45</v>
      </c>
      <c r="C518" s="20" t="s">
        <v>429</v>
      </c>
      <c r="D518" s="20"/>
      <c r="E518" s="20"/>
      <c r="F518" s="198">
        <v>12041.1</v>
      </c>
      <c r="G518" s="198">
        <f>G519</f>
        <v>2399</v>
      </c>
      <c r="H518" s="198">
        <v>10654.7</v>
      </c>
      <c r="I518" s="198">
        <f>I519</f>
        <v>2276.5</v>
      </c>
      <c r="J518" s="200">
        <f t="shared" si="5"/>
        <v>88.486101768110899</v>
      </c>
      <c r="K518" s="200">
        <v>94.9</v>
      </c>
    </row>
    <row r="519" spans="1:11" ht="38.25" x14ac:dyDescent="0.25">
      <c r="A519" s="179" t="s">
        <v>214</v>
      </c>
      <c r="B519" s="19" t="s">
        <v>45</v>
      </c>
      <c r="C519" s="19" t="s">
        <v>429</v>
      </c>
      <c r="D519" s="19" t="s">
        <v>215</v>
      </c>
      <c r="E519" s="19"/>
      <c r="F519" s="201">
        <v>4453.6000000000004</v>
      </c>
      <c r="G519" s="201">
        <v>2399</v>
      </c>
      <c r="H519" s="201">
        <v>4305.8999999999996</v>
      </c>
      <c r="I519" s="202">
        <v>2276.5</v>
      </c>
      <c r="J519" s="203">
        <f t="shared" si="5"/>
        <v>96.683581821447802</v>
      </c>
      <c r="K519" s="212">
        <v>94.9</v>
      </c>
    </row>
    <row r="520" spans="1:11" ht="25.5" x14ac:dyDescent="0.25">
      <c r="A520" s="179" t="s">
        <v>250</v>
      </c>
      <c r="B520" s="19" t="s">
        <v>45</v>
      </c>
      <c r="C520" s="19" t="s">
        <v>429</v>
      </c>
      <c r="D520" s="19" t="s">
        <v>251</v>
      </c>
      <c r="E520" s="19"/>
      <c r="F520" s="201">
        <v>4453.6000000000004</v>
      </c>
      <c r="G520" s="201">
        <v>2399</v>
      </c>
      <c r="H520" s="201">
        <v>4305.8999999999996</v>
      </c>
      <c r="I520" s="202">
        <v>2276.5</v>
      </c>
      <c r="J520" s="203">
        <f t="shared" si="5"/>
        <v>96.683581821447802</v>
      </c>
      <c r="K520" s="212">
        <v>94.9</v>
      </c>
    </row>
    <row r="521" spans="1:11" ht="25.5" x14ac:dyDescent="0.25">
      <c r="A521" s="179" t="s">
        <v>430</v>
      </c>
      <c r="B521" s="19" t="s">
        <v>45</v>
      </c>
      <c r="C521" s="19" t="s">
        <v>429</v>
      </c>
      <c r="D521" s="19" t="s">
        <v>431</v>
      </c>
      <c r="E521" s="19"/>
      <c r="F521" s="201">
        <v>4453.6000000000004</v>
      </c>
      <c r="G521" s="201">
        <v>2399</v>
      </c>
      <c r="H521" s="201">
        <v>4305.8999999999996</v>
      </c>
      <c r="I521" s="202">
        <v>2276.5</v>
      </c>
      <c r="J521" s="203">
        <f t="shared" si="5"/>
        <v>96.683581821447802</v>
      </c>
      <c r="K521" s="212">
        <v>94.9</v>
      </c>
    </row>
    <row r="522" spans="1:11" ht="89.25" x14ac:dyDescent="0.25">
      <c r="A522" s="179" t="s">
        <v>432</v>
      </c>
      <c r="B522" s="19" t="s">
        <v>45</v>
      </c>
      <c r="C522" s="19" t="s">
        <v>429</v>
      </c>
      <c r="D522" s="19" t="s">
        <v>433</v>
      </c>
      <c r="E522" s="19"/>
      <c r="F522" s="201">
        <v>2399</v>
      </c>
      <c r="G522" s="201">
        <v>2399</v>
      </c>
      <c r="H522" s="201">
        <v>2276.5</v>
      </c>
      <c r="I522" s="202">
        <v>2276.5</v>
      </c>
      <c r="J522" s="203">
        <f t="shared" si="5"/>
        <v>94.893705710712794</v>
      </c>
      <c r="K522" s="212">
        <v>94.9</v>
      </c>
    </row>
    <row r="523" spans="1:11" ht="63.75" x14ac:dyDescent="0.25">
      <c r="A523" s="179" t="s">
        <v>24</v>
      </c>
      <c r="B523" s="19" t="s">
        <v>45</v>
      </c>
      <c r="C523" s="19" t="s">
        <v>429</v>
      </c>
      <c r="D523" s="19" t="s">
        <v>433</v>
      </c>
      <c r="E523" s="19" t="s">
        <v>25</v>
      </c>
      <c r="F523" s="201">
        <v>1385.1</v>
      </c>
      <c r="G523" s="201">
        <v>1385.1</v>
      </c>
      <c r="H523" s="201">
        <v>1316.3</v>
      </c>
      <c r="I523" s="202">
        <v>1316.3</v>
      </c>
      <c r="J523" s="203">
        <f t="shared" si="5"/>
        <v>95.032849613746308</v>
      </c>
      <c r="K523" s="203">
        <v>95</v>
      </c>
    </row>
    <row r="524" spans="1:11" ht="25.5" x14ac:dyDescent="0.25">
      <c r="A524" s="179" t="s">
        <v>142</v>
      </c>
      <c r="B524" s="19" t="s">
        <v>45</v>
      </c>
      <c r="C524" s="19" t="s">
        <v>429</v>
      </c>
      <c r="D524" s="19" t="s">
        <v>433</v>
      </c>
      <c r="E524" s="19" t="s">
        <v>143</v>
      </c>
      <c r="F524" s="201">
        <v>1385.1</v>
      </c>
      <c r="G524" s="201">
        <v>1385.1</v>
      </c>
      <c r="H524" s="201">
        <v>1316.3</v>
      </c>
      <c r="I524" s="202">
        <v>1316.3</v>
      </c>
      <c r="J524" s="203">
        <f t="shared" si="5"/>
        <v>95.032849613746308</v>
      </c>
      <c r="K524" s="203">
        <v>95</v>
      </c>
    </row>
    <row r="525" spans="1:11" ht="25.5" x14ac:dyDescent="0.25">
      <c r="A525" s="179" t="s">
        <v>40</v>
      </c>
      <c r="B525" s="19" t="s">
        <v>45</v>
      </c>
      <c r="C525" s="19" t="s">
        <v>429</v>
      </c>
      <c r="D525" s="19" t="s">
        <v>433</v>
      </c>
      <c r="E525" s="19" t="s">
        <v>41</v>
      </c>
      <c r="F525" s="201">
        <v>1013.9</v>
      </c>
      <c r="G525" s="201">
        <v>1013.9</v>
      </c>
      <c r="H525" s="201">
        <v>960.2</v>
      </c>
      <c r="I525" s="202">
        <v>960.2</v>
      </c>
      <c r="J525" s="203">
        <f t="shared" si="5"/>
        <v>94.703619686359602</v>
      </c>
      <c r="K525" s="203">
        <v>94.7</v>
      </c>
    </row>
    <row r="526" spans="1:11" ht="38.25" x14ac:dyDescent="0.25">
      <c r="A526" s="179" t="s">
        <v>42</v>
      </c>
      <c r="B526" s="19" t="s">
        <v>45</v>
      </c>
      <c r="C526" s="19" t="s">
        <v>429</v>
      </c>
      <c r="D526" s="19" t="s">
        <v>433</v>
      </c>
      <c r="E526" s="19" t="s">
        <v>43</v>
      </c>
      <c r="F526" s="201">
        <v>1013.9</v>
      </c>
      <c r="G526" s="201">
        <v>1013.9</v>
      </c>
      <c r="H526" s="201">
        <v>960.2</v>
      </c>
      <c r="I526" s="202">
        <v>960.2</v>
      </c>
      <c r="J526" s="203">
        <f t="shared" si="5"/>
        <v>94.703619686359602</v>
      </c>
      <c r="K526" s="203">
        <v>94.7</v>
      </c>
    </row>
    <row r="527" spans="1:11" ht="102" x14ac:dyDescent="0.25">
      <c r="A527" s="179" t="s">
        <v>434</v>
      </c>
      <c r="B527" s="19" t="s">
        <v>45</v>
      </c>
      <c r="C527" s="19" t="s">
        <v>429</v>
      </c>
      <c r="D527" s="19" t="s">
        <v>435</v>
      </c>
      <c r="E527" s="19"/>
      <c r="F527" s="201">
        <v>2054.6</v>
      </c>
      <c r="G527" s="201">
        <v>0</v>
      </c>
      <c r="H527" s="201">
        <v>2029.3</v>
      </c>
      <c r="I527" s="202">
        <v>0</v>
      </c>
      <c r="J527" s="203">
        <f t="shared" si="5"/>
        <v>98.768616762386841</v>
      </c>
      <c r="K527" s="203"/>
    </row>
    <row r="528" spans="1:11" ht="63.75" x14ac:dyDescent="0.25">
      <c r="A528" s="179" t="s">
        <v>24</v>
      </c>
      <c r="B528" s="19" t="s">
        <v>45</v>
      </c>
      <c r="C528" s="19" t="s">
        <v>429</v>
      </c>
      <c r="D528" s="19" t="s">
        <v>435</v>
      </c>
      <c r="E528" s="19" t="s">
        <v>25</v>
      </c>
      <c r="F528" s="201">
        <v>2024.6</v>
      </c>
      <c r="G528" s="201">
        <v>0</v>
      </c>
      <c r="H528" s="201">
        <v>1999.3</v>
      </c>
      <c r="I528" s="202">
        <v>0</v>
      </c>
      <c r="J528" s="203">
        <f t="shared" si="5"/>
        <v>98.750370443544412</v>
      </c>
      <c r="K528" s="203"/>
    </row>
    <row r="529" spans="1:11" ht="25.5" x14ac:dyDescent="0.25">
      <c r="A529" s="179" t="s">
        <v>142</v>
      </c>
      <c r="B529" s="19" t="s">
        <v>45</v>
      </c>
      <c r="C529" s="19" t="s">
        <v>429</v>
      </c>
      <c r="D529" s="19" t="s">
        <v>435</v>
      </c>
      <c r="E529" s="19" t="s">
        <v>143</v>
      </c>
      <c r="F529" s="201">
        <v>2024.6</v>
      </c>
      <c r="G529" s="201">
        <v>0</v>
      </c>
      <c r="H529" s="201">
        <v>1999.3</v>
      </c>
      <c r="I529" s="202">
        <v>0</v>
      </c>
      <c r="J529" s="203">
        <f t="shared" si="5"/>
        <v>98.750370443544412</v>
      </c>
      <c r="K529" s="203"/>
    </row>
    <row r="530" spans="1:11" ht="25.5" x14ac:dyDescent="0.25">
      <c r="A530" s="179" t="s">
        <v>40</v>
      </c>
      <c r="B530" s="19" t="s">
        <v>45</v>
      </c>
      <c r="C530" s="19" t="s">
        <v>429</v>
      </c>
      <c r="D530" s="19" t="s">
        <v>435</v>
      </c>
      <c r="E530" s="19" t="s">
        <v>41</v>
      </c>
      <c r="F530" s="201">
        <v>30</v>
      </c>
      <c r="G530" s="201">
        <v>0</v>
      </c>
      <c r="H530" s="201">
        <v>30</v>
      </c>
      <c r="I530" s="202">
        <v>0</v>
      </c>
      <c r="J530" s="203">
        <f t="shared" si="5"/>
        <v>100</v>
      </c>
      <c r="K530" s="203"/>
    </row>
    <row r="531" spans="1:11" ht="38.25" x14ac:dyDescent="0.25">
      <c r="A531" s="179" t="s">
        <v>42</v>
      </c>
      <c r="B531" s="19" t="s">
        <v>45</v>
      </c>
      <c r="C531" s="19" t="s">
        <v>429</v>
      </c>
      <c r="D531" s="19" t="s">
        <v>435</v>
      </c>
      <c r="E531" s="19" t="s">
        <v>43</v>
      </c>
      <c r="F531" s="201">
        <v>30</v>
      </c>
      <c r="G531" s="201">
        <v>0</v>
      </c>
      <c r="H531" s="201">
        <v>30</v>
      </c>
      <c r="I531" s="202">
        <v>0</v>
      </c>
      <c r="J531" s="203">
        <f t="shared" si="5"/>
        <v>100</v>
      </c>
      <c r="K531" s="203"/>
    </row>
    <row r="532" spans="1:11" ht="25.5" x14ac:dyDescent="0.25">
      <c r="A532" s="179" t="s">
        <v>436</v>
      </c>
      <c r="B532" s="19" t="s">
        <v>45</v>
      </c>
      <c r="C532" s="19" t="s">
        <v>429</v>
      </c>
      <c r="D532" s="19" t="s">
        <v>437</v>
      </c>
      <c r="E532" s="19"/>
      <c r="F532" s="201">
        <v>7166.1</v>
      </c>
      <c r="G532" s="201">
        <v>0</v>
      </c>
      <c r="H532" s="201">
        <v>5927.4</v>
      </c>
      <c r="I532" s="202">
        <v>0</v>
      </c>
      <c r="J532" s="203">
        <f t="shared" si="5"/>
        <v>82.714447188847487</v>
      </c>
      <c r="K532" s="203"/>
    </row>
    <row r="533" spans="1:11" ht="25.5" x14ac:dyDescent="0.25">
      <c r="A533" s="179" t="s">
        <v>438</v>
      </c>
      <c r="B533" s="19" t="s">
        <v>45</v>
      </c>
      <c r="C533" s="19" t="s">
        <v>429</v>
      </c>
      <c r="D533" s="19" t="s">
        <v>439</v>
      </c>
      <c r="E533" s="19"/>
      <c r="F533" s="201">
        <v>5417.2</v>
      </c>
      <c r="G533" s="201">
        <v>0</v>
      </c>
      <c r="H533" s="201">
        <v>5417.2</v>
      </c>
      <c r="I533" s="202">
        <v>0</v>
      </c>
      <c r="J533" s="203">
        <f t="shared" si="5"/>
        <v>100</v>
      </c>
      <c r="K533" s="203"/>
    </row>
    <row r="534" spans="1:11" ht="38.25" x14ac:dyDescent="0.25">
      <c r="A534" s="179" t="s">
        <v>440</v>
      </c>
      <c r="B534" s="19" t="s">
        <v>45</v>
      </c>
      <c r="C534" s="19" t="s">
        <v>429</v>
      </c>
      <c r="D534" s="19" t="s">
        <v>441</v>
      </c>
      <c r="E534" s="19"/>
      <c r="F534" s="201">
        <v>5417.2</v>
      </c>
      <c r="G534" s="201">
        <v>0</v>
      </c>
      <c r="H534" s="201">
        <v>5417.2</v>
      </c>
      <c r="I534" s="202">
        <v>0</v>
      </c>
      <c r="J534" s="203">
        <f t="shared" si="5"/>
        <v>100</v>
      </c>
      <c r="K534" s="203"/>
    </row>
    <row r="535" spans="1:11" ht="25.5" x14ac:dyDescent="0.25">
      <c r="A535" s="179" t="s">
        <v>442</v>
      </c>
      <c r="B535" s="19" t="s">
        <v>45</v>
      </c>
      <c r="C535" s="19" t="s">
        <v>429</v>
      </c>
      <c r="D535" s="19" t="s">
        <v>443</v>
      </c>
      <c r="E535" s="19"/>
      <c r="F535" s="201">
        <v>5417.2</v>
      </c>
      <c r="G535" s="201">
        <v>0</v>
      </c>
      <c r="H535" s="201">
        <v>5417.2</v>
      </c>
      <c r="I535" s="202">
        <v>0</v>
      </c>
      <c r="J535" s="203">
        <f t="shared" si="5"/>
        <v>100</v>
      </c>
      <c r="K535" s="203"/>
    </row>
    <row r="536" spans="1:11" x14ac:dyDescent="0.25">
      <c r="A536" s="179" t="s">
        <v>100</v>
      </c>
      <c r="B536" s="19" t="s">
        <v>45</v>
      </c>
      <c r="C536" s="19" t="s">
        <v>429</v>
      </c>
      <c r="D536" s="19" t="s">
        <v>443</v>
      </c>
      <c r="E536" s="19" t="s">
        <v>101</v>
      </c>
      <c r="F536" s="201">
        <v>5417.2</v>
      </c>
      <c r="G536" s="201">
        <v>0</v>
      </c>
      <c r="H536" s="201">
        <v>5417.2</v>
      </c>
      <c r="I536" s="202">
        <v>0</v>
      </c>
      <c r="J536" s="203">
        <f t="shared" si="5"/>
        <v>100</v>
      </c>
      <c r="K536" s="203"/>
    </row>
    <row r="537" spans="1:11" ht="51" x14ac:dyDescent="0.25">
      <c r="A537" s="179" t="s">
        <v>199</v>
      </c>
      <c r="B537" s="19" t="s">
        <v>45</v>
      </c>
      <c r="C537" s="19" t="s">
        <v>429</v>
      </c>
      <c r="D537" s="19" t="s">
        <v>443</v>
      </c>
      <c r="E537" s="19" t="s">
        <v>200</v>
      </c>
      <c r="F537" s="201">
        <v>5417.2</v>
      </c>
      <c r="G537" s="201">
        <v>0</v>
      </c>
      <c r="H537" s="201">
        <v>5417.2</v>
      </c>
      <c r="I537" s="202">
        <v>0</v>
      </c>
      <c r="J537" s="203">
        <f t="shared" si="5"/>
        <v>100</v>
      </c>
      <c r="K537" s="203"/>
    </row>
    <row r="538" spans="1:11" ht="38.25" x14ac:dyDescent="0.25">
      <c r="A538" s="179" t="s">
        <v>444</v>
      </c>
      <c r="B538" s="19" t="s">
        <v>45</v>
      </c>
      <c r="C538" s="19" t="s">
        <v>429</v>
      </c>
      <c r="D538" s="19" t="s">
        <v>445</v>
      </c>
      <c r="E538" s="19"/>
      <c r="F538" s="201">
        <v>1748.9</v>
      </c>
      <c r="G538" s="201">
        <v>0</v>
      </c>
      <c r="H538" s="201">
        <v>510.2</v>
      </c>
      <c r="I538" s="202">
        <v>0</v>
      </c>
      <c r="J538" s="203">
        <f t="shared" si="5"/>
        <v>29.172622791468921</v>
      </c>
      <c r="K538" s="203"/>
    </row>
    <row r="539" spans="1:11" ht="51" x14ac:dyDescent="0.25">
      <c r="A539" s="179" t="s">
        <v>446</v>
      </c>
      <c r="B539" s="19" t="s">
        <v>45</v>
      </c>
      <c r="C539" s="19" t="s">
        <v>429</v>
      </c>
      <c r="D539" s="19" t="s">
        <v>447</v>
      </c>
      <c r="E539" s="19"/>
      <c r="F539" s="201">
        <v>1748.9</v>
      </c>
      <c r="G539" s="201">
        <v>0</v>
      </c>
      <c r="H539" s="201">
        <v>510.2</v>
      </c>
      <c r="I539" s="202">
        <v>0</v>
      </c>
      <c r="J539" s="203">
        <f t="shared" si="5"/>
        <v>29.172622791468921</v>
      </c>
      <c r="K539" s="203"/>
    </row>
    <row r="540" spans="1:11" ht="51" x14ac:dyDescent="0.25">
      <c r="A540" s="179" t="s">
        <v>448</v>
      </c>
      <c r="B540" s="19" t="s">
        <v>45</v>
      </c>
      <c r="C540" s="19" t="s">
        <v>429</v>
      </c>
      <c r="D540" s="19" t="s">
        <v>449</v>
      </c>
      <c r="E540" s="19"/>
      <c r="F540" s="201">
        <v>1748.9</v>
      </c>
      <c r="G540" s="201">
        <v>0</v>
      </c>
      <c r="H540" s="201">
        <v>510.2</v>
      </c>
      <c r="I540" s="202">
        <v>0</v>
      </c>
      <c r="J540" s="203">
        <f t="shared" si="5"/>
        <v>29.172622791468921</v>
      </c>
      <c r="K540" s="203"/>
    </row>
    <row r="541" spans="1:11" ht="25.5" x14ac:dyDescent="0.25">
      <c r="A541" s="179" t="s">
        <v>40</v>
      </c>
      <c r="B541" s="19" t="s">
        <v>45</v>
      </c>
      <c r="C541" s="19" t="s">
        <v>429</v>
      </c>
      <c r="D541" s="19" t="s">
        <v>449</v>
      </c>
      <c r="E541" s="19" t="s">
        <v>41</v>
      </c>
      <c r="F541" s="201">
        <v>1748.9</v>
      </c>
      <c r="G541" s="201">
        <v>0</v>
      </c>
      <c r="H541" s="201">
        <v>510.2</v>
      </c>
      <c r="I541" s="202">
        <v>0</v>
      </c>
      <c r="J541" s="203">
        <f t="shared" si="5"/>
        <v>29.172622791468921</v>
      </c>
      <c r="K541" s="203"/>
    </row>
    <row r="542" spans="1:11" ht="38.25" x14ac:dyDescent="0.25">
      <c r="A542" s="179" t="s">
        <v>42</v>
      </c>
      <c r="B542" s="19" t="s">
        <v>45</v>
      </c>
      <c r="C542" s="19" t="s">
        <v>429</v>
      </c>
      <c r="D542" s="19" t="s">
        <v>449</v>
      </c>
      <c r="E542" s="19" t="s">
        <v>43</v>
      </c>
      <c r="F542" s="201">
        <v>1748.9</v>
      </c>
      <c r="G542" s="201">
        <v>0</v>
      </c>
      <c r="H542" s="201">
        <v>510.2</v>
      </c>
      <c r="I542" s="202">
        <v>0</v>
      </c>
      <c r="J542" s="203">
        <f t="shared" si="5"/>
        <v>29.172622791468921</v>
      </c>
      <c r="K542" s="203"/>
    </row>
    <row r="543" spans="1:11" ht="51" x14ac:dyDescent="0.25">
      <c r="A543" s="179" t="s">
        <v>165</v>
      </c>
      <c r="B543" s="19" t="s">
        <v>45</v>
      </c>
      <c r="C543" s="19" t="s">
        <v>429</v>
      </c>
      <c r="D543" s="19" t="s">
        <v>166</v>
      </c>
      <c r="E543" s="19"/>
      <c r="F543" s="201">
        <v>421.4</v>
      </c>
      <c r="G543" s="201">
        <v>0</v>
      </c>
      <c r="H543" s="201">
        <v>421.4</v>
      </c>
      <c r="I543" s="202">
        <v>0</v>
      </c>
      <c r="J543" s="203">
        <f t="shared" si="5"/>
        <v>100</v>
      </c>
      <c r="K543" s="203"/>
    </row>
    <row r="544" spans="1:11" ht="25.5" x14ac:dyDescent="0.25">
      <c r="A544" s="179" t="s">
        <v>450</v>
      </c>
      <c r="B544" s="19" t="s">
        <v>45</v>
      </c>
      <c r="C544" s="19" t="s">
        <v>429</v>
      </c>
      <c r="D544" s="19" t="s">
        <v>451</v>
      </c>
      <c r="E544" s="19"/>
      <c r="F544" s="201">
        <v>421.4</v>
      </c>
      <c r="G544" s="201">
        <v>0</v>
      </c>
      <c r="H544" s="201">
        <v>421.4</v>
      </c>
      <c r="I544" s="202">
        <v>0</v>
      </c>
      <c r="J544" s="203">
        <f t="shared" si="5"/>
        <v>100</v>
      </c>
      <c r="K544" s="203"/>
    </row>
    <row r="545" spans="1:11" ht="38.25" x14ac:dyDescent="0.25">
      <c r="A545" s="179" t="s">
        <v>452</v>
      </c>
      <c r="B545" s="19" t="s">
        <v>45</v>
      </c>
      <c r="C545" s="19" t="s">
        <v>429</v>
      </c>
      <c r="D545" s="19" t="s">
        <v>453</v>
      </c>
      <c r="E545" s="19"/>
      <c r="F545" s="201">
        <v>421.4</v>
      </c>
      <c r="G545" s="201">
        <v>0</v>
      </c>
      <c r="H545" s="201">
        <v>421.4</v>
      </c>
      <c r="I545" s="202">
        <v>0</v>
      </c>
      <c r="J545" s="203">
        <f t="shared" si="5"/>
        <v>100</v>
      </c>
      <c r="K545" s="203"/>
    </row>
    <row r="546" spans="1:11" x14ac:dyDescent="0.25">
      <c r="A546" s="179" t="s">
        <v>454</v>
      </c>
      <c r="B546" s="19" t="s">
        <v>45</v>
      </c>
      <c r="C546" s="19" t="s">
        <v>429</v>
      </c>
      <c r="D546" s="19" t="s">
        <v>455</v>
      </c>
      <c r="E546" s="19"/>
      <c r="F546" s="201">
        <v>421.4</v>
      </c>
      <c r="G546" s="201">
        <v>0</v>
      </c>
      <c r="H546" s="201">
        <v>421.4</v>
      </c>
      <c r="I546" s="202">
        <v>0</v>
      </c>
      <c r="J546" s="203">
        <f t="shared" si="5"/>
        <v>100</v>
      </c>
      <c r="K546" s="203"/>
    </row>
    <row r="547" spans="1:11" ht="25.5" x14ac:dyDescent="0.25">
      <c r="A547" s="179" t="s">
        <v>40</v>
      </c>
      <c r="B547" s="19" t="s">
        <v>45</v>
      </c>
      <c r="C547" s="19" t="s">
        <v>429</v>
      </c>
      <c r="D547" s="19" t="s">
        <v>455</v>
      </c>
      <c r="E547" s="19" t="s">
        <v>41</v>
      </c>
      <c r="F547" s="201">
        <v>421.4</v>
      </c>
      <c r="G547" s="201">
        <v>0</v>
      </c>
      <c r="H547" s="201">
        <v>421.4</v>
      </c>
      <c r="I547" s="202">
        <v>0</v>
      </c>
      <c r="J547" s="203">
        <f t="shared" si="5"/>
        <v>100</v>
      </c>
      <c r="K547" s="203"/>
    </row>
    <row r="548" spans="1:11" ht="38.25" x14ac:dyDescent="0.25">
      <c r="A548" s="179" t="s">
        <v>42</v>
      </c>
      <c r="B548" s="19" t="s">
        <v>45</v>
      </c>
      <c r="C548" s="19" t="s">
        <v>429</v>
      </c>
      <c r="D548" s="19" t="s">
        <v>455</v>
      </c>
      <c r="E548" s="19" t="s">
        <v>43</v>
      </c>
      <c r="F548" s="201">
        <v>421.4</v>
      </c>
      <c r="G548" s="201">
        <v>0</v>
      </c>
      <c r="H548" s="201">
        <v>421.4</v>
      </c>
      <c r="I548" s="202">
        <v>0</v>
      </c>
      <c r="J548" s="203">
        <f t="shared" si="5"/>
        <v>100</v>
      </c>
      <c r="K548" s="203"/>
    </row>
    <row r="549" spans="1:11" x14ac:dyDescent="0.25">
      <c r="A549" s="181" t="s">
        <v>456</v>
      </c>
      <c r="B549" s="14" t="s">
        <v>309</v>
      </c>
      <c r="C549" s="14"/>
      <c r="D549" s="14"/>
      <c r="E549" s="14"/>
      <c r="F549" s="15">
        <v>1206670.8999999999</v>
      </c>
      <c r="G549" s="15">
        <f t="shared" ref="G549:G572" si="6">G550+G589+G635+G787+G822</f>
        <v>0</v>
      </c>
      <c r="H549" s="15">
        <v>1182571.8</v>
      </c>
      <c r="I549" s="205">
        <v>0</v>
      </c>
      <c r="J549" s="205">
        <f t="shared" si="5"/>
        <v>98.002844023171534</v>
      </c>
      <c r="K549" s="205"/>
    </row>
    <row r="550" spans="1:11" x14ac:dyDescent="0.25">
      <c r="A550" s="178" t="s">
        <v>457</v>
      </c>
      <c r="B550" s="20" t="s">
        <v>309</v>
      </c>
      <c r="C550" s="20" t="s">
        <v>13</v>
      </c>
      <c r="D550" s="20"/>
      <c r="E550" s="20"/>
      <c r="F550" s="198">
        <v>67477.600000000006</v>
      </c>
      <c r="G550" s="198">
        <f t="shared" si="6"/>
        <v>0</v>
      </c>
      <c r="H550" s="198">
        <v>57981.9</v>
      </c>
      <c r="I550" s="199">
        <v>0</v>
      </c>
      <c r="J550" s="200">
        <f t="shared" si="5"/>
        <v>85.927626353041603</v>
      </c>
      <c r="K550" s="200"/>
    </row>
    <row r="551" spans="1:11" ht="38.25" x14ac:dyDescent="0.25">
      <c r="A551" s="179" t="s">
        <v>86</v>
      </c>
      <c r="B551" s="19" t="s">
        <v>309</v>
      </c>
      <c r="C551" s="19" t="s">
        <v>13</v>
      </c>
      <c r="D551" s="19" t="s">
        <v>87</v>
      </c>
      <c r="E551" s="19"/>
      <c r="F551" s="201">
        <v>6773.7</v>
      </c>
      <c r="G551" s="201">
        <f t="shared" si="6"/>
        <v>0</v>
      </c>
      <c r="H551" s="201">
        <v>6773.7</v>
      </c>
      <c r="I551" s="202">
        <v>0</v>
      </c>
      <c r="J551" s="203">
        <f t="shared" si="5"/>
        <v>100</v>
      </c>
      <c r="K551" s="203"/>
    </row>
    <row r="552" spans="1:11" x14ac:dyDescent="0.25">
      <c r="A552" s="179" t="s">
        <v>18</v>
      </c>
      <c r="B552" s="19" t="s">
        <v>309</v>
      </c>
      <c r="C552" s="19" t="s">
        <v>13</v>
      </c>
      <c r="D552" s="19" t="s">
        <v>88</v>
      </c>
      <c r="E552" s="19"/>
      <c r="F552" s="201">
        <v>6773.7</v>
      </c>
      <c r="G552" s="201">
        <f t="shared" si="6"/>
        <v>0</v>
      </c>
      <c r="H552" s="201">
        <v>6773.7</v>
      </c>
      <c r="I552" s="202">
        <v>0</v>
      </c>
      <c r="J552" s="203">
        <f t="shared" si="5"/>
        <v>100</v>
      </c>
      <c r="K552" s="203"/>
    </row>
    <row r="553" spans="1:11" ht="38.25" x14ac:dyDescent="0.25">
      <c r="A553" s="179" t="s">
        <v>20</v>
      </c>
      <c r="B553" s="19" t="s">
        <v>309</v>
      </c>
      <c r="C553" s="19" t="s">
        <v>13</v>
      </c>
      <c r="D553" s="19" t="s">
        <v>89</v>
      </c>
      <c r="E553" s="19"/>
      <c r="F553" s="201">
        <v>6773.7</v>
      </c>
      <c r="G553" s="201">
        <f t="shared" si="6"/>
        <v>0</v>
      </c>
      <c r="H553" s="201">
        <v>6773.7</v>
      </c>
      <c r="I553" s="202">
        <v>0</v>
      </c>
      <c r="J553" s="203">
        <f t="shared" si="5"/>
        <v>100</v>
      </c>
      <c r="K553" s="203"/>
    </row>
    <row r="554" spans="1:11" ht="51" x14ac:dyDescent="0.25">
      <c r="A554" s="179" t="s">
        <v>458</v>
      </c>
      <c r="B554" s="19" t="s">
        <v>309</v>
      </c>
      <c r="C554" s="19" t="s">
        <v>13</v>
      </c>
      <c r="D554" s="19" t="s">
        <v>459</v>
      </c>
      <c r="E554" s="19"/>
      <c r="F554" s="201">
        <v>6773.7</v>
      </c>
      <c r="G554" s="201">
        <f t="shared" si="6"/>
        <v>0</v>
      </c>
      <c r="H554" s="201">
        <v>6773.7</v>
      </c>
      <c r="I554" s="202">
        <v>0</v>
      </c>
      <c r="J554" s="203">
        <f t="shared" si="5"/>
        <v>100</v>
      </c>
      <c r="K554" s="203"/>
    </row>
    <row r="555" spans="1:11" ht="38.25" x14ac:dyDescent="0.25">
      <c r="A555" s="179" t="s">
        <v>148</v>
      </c>
      <c r="B555" s="19" t="s">
        <v>309</v>
      </c>
      <c r="C555" s="19" t="s">
        <v>13</v>
      </c>
      <c r="D555" s="19" t="s">
        <v>459</v>
      </c>
      <c r="E555" s="19" t="s">
        <v>149</v>
      </c>
      <c r="F555" s="201">
        <v>6773.7</v>
      </c>
      <c r="G555" s="201">
        <f t="shared" si="6"/>
        <v>0</v>
      </c>
      <c r="H555" s="201">
        <v>6773.7</v>
      </c>
      <c r="I555" s="202">
        <v>0</v>
      </c>
      <c r="J555" s="203">
        <f t="shared" si="5"/>
        <v>100</v>
      </c>
      <c r="K555" s="203"/>
    </row>
    <row r="556" spans="1:11" ht="25.5" x14ac:dyDescent="0.25">
      <c r="A556" s="179" t="s">
        <v>150</v>
      </c>
      <c r="B556" s="19" t="s">
        <v>309</v>
      </c>
      <c r="C556" s="19" t="s">
        <v>13</v>
      </c>
      <c r="D556" s="19" t="s">
        <v>459</v>
      </c>
      <c r="E556" s="19" t="s">
        <v>151</v>
      </c>
      <c r="F556" s="201">
        <v>6773.7</v>
      </c>
      <c r="G556" s="201">
        <f t="shared" si="6"/>
        <v>0</v>
      </c>
      <c r="H556" s="201">
        <v>6773.7</v>
      </c>
      <c r="I556" s="202">
        <v>0</v>
      </c>
      <c r="J556" s="203">
        <f t="shared" si="5"/>
        <v>100</v>
      </c>
      <c r="K556" s="203"/>
    </row>
    <row r="557" spans="1:11" ht="25.5" x14ac:dyDescent="0.25">
      <c r="A557" s="179" t="s">
        <v>16</v>
      </c>
      <c r="B557" s="19" t="s">
        <v>309</v>
      </c>
      <c r="C557" s="19" t="s">
        <v>13</v>
      </c>
      <c r="D557" s="19" t="s">
        <v>17</v>
      </c>
      <c r="E557" s="19"/>
      <c r="F557" s="201">
        <v>31744.2</v>
      </c>
      <c r="G557" s="201">
        <f t="shared" si="6"/>
        <v>0</v>
      </c>
      <c r="H557" s="201">
        <v>31370.1</v>
      </c>
      <c r="I557" s="202">
        <v>0</v>
      </c>
      <c r="J557" s="203">
        <f t="shared" si="5"/>
        <v>98.821517001530978</v>
      </c>
      <c r="K557" s="203"/>
    </row>
    <row r="558" spans="1:11" ht="25.5" x14ac:dyDescent="0.25">
      <c r="A558" s="179" t="s">
        <v>92</v>
      </c>
      <c r="B558" s="19" t="s">
        <v>309</v>
      </c>
      <c r="C558" s="19" t="s">
        <v>13</v>
      </c>
      <c r="D558" s="19" t="s">
        <v>93</v>
      </c>
      <c r="E558" s="19"/>
      <c r="F558" s="201">
        <v>31744.2</v>
      </c>
      <c r="G558" s="201">
        <f t="shared" si="6"/>
        <v>0</v>
      </c>
      <c r="H558" s="201">
        <v>31370.1</v>
      </c>
      <c r="I558" s="202">
        <v>0</v>
      </c>
      <c r="J558" s="203">
        <f t="shared" si="5"/>
        <v>98.821517001530978</v>
      </c>
      <c r="K558" s="203"/>
    </row>
    <row r="559" spans="1:11" ht="51" x14ac:dyDescent="0.25">
      <c r="A559" s="179" t="s">
        <v>144</v>
      </c>
      <c r="B559" s="19" t="s">
        <v>309</v>
      </c>
      <c r="C559" s="19" t="s">
        <v>13</v>
      </c>
      <c r="D559" s="19" t="s">
        <v>145</v>
      </c>
      <c r="E559" s="19"/>
      <c r="F559" s="201">
        <v>31744.2</v>
      </c>
      <c r="G559" s="201">
        <f t="shared" si="6"/>
        <v>0</v>
      </c>
      <c r="H559" s="201">
        <v>31370.1</v>
      </c>
      <c r="I559" s="202">
        <v>0</v>
      </c>
      <c r="J559" s="203">
        <f t="shared" si="5"/>
        <v>98.821517001530978</v>
      </c>
      <c r="K559" s="203"/>
    </row>
    <row r="560" spans="1:11" ht="51" x14ac:dyDescent="0.25">
      <c r="A560" s="179" t="s">
        <v>460</v>
      </c>
      <c r="B560" s="19" t="s">
        <v>309</v>
      </c>
      <c r="C560" s="19" t="s">
        <v>13</v>
      </c>
      <c r="D560" s="19" t="s">
        <v>461</v>
      </c>
      <c r="E560" s="19"/>
      <c r="F560" s="201">
        <v>788.4</v>
      </c>
      <c r="G560" s="201">
        <f t="shared" si="6"/>
        <v>0</v>
      </c>
      <c r="H560" s="201">
        <v>512.29999999999995</v>
      </c>
      <c r="I560" s="202">
        <v>0</v>
      </c>
      <c r="J560" s="203">
        <f t="shared" si="5"/>
        <v>64.979705733130388</v>
      </c>
      <c r="K560" s="203"/>
    </row>
    <row r="561" spans="1:11" ht="38.25" x14ac:dyDescent="0.25">
      <c r="A561" s="179" t="s">
        <v>148</v>
      </c>
      <c r="B561" s="19" t="s">
        <v>309</v>
      </c>
      <c r="C561" s="19" t="s">
        <v>13</v>
      </c>
      <c r="D561" s="19" t="s">
        <v>461</v>
      </c>
      <c r="E561" s="19" t="s">
        <v>149</v>
      </c>
      <c r="F561" s="201">
        <v>788.4</v>
      </c>
      <c r="G561" s="201">
        <f t="shared" si="6"/>
        <v>0</v>
      </c>
      <c r="H561" s="201">
        <v>512.29999999999995</v>
      </c>
      <c r="I561" s="202">
        <v>0</v>
      </c>
      <c r="J561" s="203">
        <f t="shared" si="5"/>
        <v>64.979705733130388</v>
      </c>
      <c r="K561" s="203"/>
    </row>
    <row r="562" spans="1:11" ht="25.5" x14ac:dyDescent="0.25">
      <c r="A562" s="179" t="s">
        <v>150</v>
      </c>
      <c r="B562" s="19" t="s">
        <v>309</v>
      </c>
      <c r="C562" s="19" t="s">
        <v>13</v>
      </c>
      <c r="D562" s="19" t="s">
        <v>461</v>
      </c>
      <c r="E562" s="19" t="s">
        <v>151</v>
      </c>
      <c r="F562" s="201">
        <v>788.4</v>
      </c>
      <c r="G562" s="201">
        <f t="shared" si="6"/>
        <v>0</v>
      </c>
      <c r="H562" s="201">
        <v>512.29999999999995</v>
      </c>
      <c r="I562" s="202">
        <v>0</v>
      </c>
      <c r="J562" s="203">
        <f t="shared" si="5"/>
        <v>64.979705733130388</v>
      </c>
      <c r="K562" s="203"/>
    </row>
    <row r="563" spans="1:11" ht="25.5" x14ac:dyDescent="0.25">
      <c r="A563" s="179" t="s">
        <v>462</v>
      </c>
      <c r="B563" s="19" t="s">
        <v>309</v>
      </c>
      <c r="C563" s="19" t="s">
        <v>13</v>
      </c>
      <c r="D563" s="19" t="s">
        <v>463</v>
      </c>
      <c r="E563" s="19"/>
      <c r="F563" s="201">
        <v>30955.8</v>
      </c>
      <c r="G563" s="201">
        <f t="shared" si="6"/>
        <v>0</v>
      </c>
      <c r="H563" s="201">
        <v>30857.8</v>
      </c>
      <c r="I563" s="202">
        <v>0</v>
      </c>
      <c r="J563" s="203">
        <f t="shared" ref="J563:J626" si="7">H563/F563*100</f>
        <v>99.683419585344268</v>
      </c>
      <c r="K563" s="203"/>
    </row>
    <row r="564" spans="1:11" ht="25.5" x14ac:dyDescent="0.25">
      <c r="A564" s="179" t="s">
        <v>40</v>
      </c>
      <c r="B564" s="19" t="s">
        <v>309</v>
      </c>
      <c r="C564" s="19" t="s">
        <v>13</v>
      </c>
      <c r="D564" s="19" t="s">
        <v>463</v>
      </c>
      <c r="E564" s="19" t="s">
        <v>41</v>
      </c>
      <c r="F564" s="201">
        <v>30955.8</v>
      </c>
      <c r="G564" s="201">
        <f t="shared" si="6"/>
        <v>0</v>
      </c>
      <c r="H564" s="201">
        <v>30857.8</v>
      </c>
      <c r="I564" s="202">
        <v>0</v>
      </c>
      <c r="J564" s="203">
        <f t="shared" si="7"/>
        <v>99.683419585344268</v>
      </c>
      <c r="K564" s="203"/>
    </row>
    <row r="565" spans="1:11" ht="38.25" x14ac:dyDescent="0.25">
      <c r="A565" s="179" t="s">
        <v>42</v>
      </c>
      <c r="B565" s="19" t="s">
        <v>309</v>
      </c>
      <c r="C565" s="19" t="s">
        <v>13</v>
      </c>
      <c r="D565" s="19" t="s">
        <v>463</v>
      </c>
      <c r="E565" s="19" t="s">
        <v>43</v>
      </c>
      <c r="F565" s="201">
        <v>30955.8</v>
      </c>
      <c r="G565" s="201">
        <f t="shared" si="6"/>
        <v>0</v>
      </c>
      <c r="H565" s="201">
        <v>30857.8</v>
      </c>
      <c r="I565" s="202">
        <v>0</v>
      </c>
      <c r="J565" s="203">
        <f t="shared" si="7"/>
        <v>99.683419585344268</v>
      </c>
      <c r="K565" s="203"/>
    </row>
    <row r="566" spans="1:11" ht="25.5" x14ac:dyDescent="0.25">
      <c r="A566" s="179" t="s">
        <v>388</v>
      </c>
      <c r="B566" s="19" t="s">
        <v>309</v>
      </c>
      <c r="C566" s="19" t="s">
        <v>13</v>
      </c>
      <c r="D566" s="19" t="s">
        <v>389</v>
      </c>
      <c r="E566" s="19"/>
      <c r="F566" s="201">
        <v>12223.5</v>
      </c>
      <c r="G566" s="201">
        <f t="shared" si="6"/>
        <v>0</v>
      </c>
      <c r="H566" s="201">
        <v>11656.2</v>
      </c>
      <c r="I566" s="202">
        <v>0</v>
      </c>
      <c r="J566" s="203">
        <f t="shared" si="7"/>
        <v>95.358939747208254</v>
      </c>
      <c r="K566" s="203"/>
    </row>
    <row r="567" spans="1:11" ht="38.25" x14ac:dyDescent="0.25">
      <c r="A567" s="179" t="s">
        <v>464</v>
      </c>
      <c r="B567" s="19" t="s">
        <v>309</v>
      </c>
      <c r="C567" s="19" t="s">
        <v>13</v>
      </c>
      <c r="D567" s="19" t="s">
        <v>465</v>
      </c>
      <c r="E567" s="19"/>
      <c r="F567" s="201">
        <v>12223.5</v>
      </c>
      <c r="G567" s="201">
        <f t="shared" si="6"/>
        <v>0</v>
      </c>
      <c r="H567" s="201">
        <v>11656.2</v>
      </c>
      <c r="I567" s="202">
        <v>0</v>
      </c>
      <c r="J567" s="203">
        <f t="shared" si="7"/>
        <v>95.358939747208254</v>
      </c>
      <c r="K567" s="203"/>
    </row>
    <row r="568" spans="1:11" ht="51" x14ac:dyDescent="0.25">
      <c r="A568" s="179" t="s">
        <v>466</v>
      </c>
      <c r="B568" s="19" t="s">
        <v>309</v>
      </c>
      <c r="C568" s="19" t="s">
        <v>13</v>
      </c>
      <c r="D568" s="19" t="s">
        <v>467</v>
      </c>
      <c r="E568" s="19"/>
      <c r="F568" s="201">
        <v>12223.5</v>
      </c>
      <c r="G568" s="201">
        <f t="shared" si="6"/>
        <v>0</v>
      </c>
      <c r="H568" s="201">
        <v>11656.2</v>
      </c>
      <c r="I568" s="202">
        <v>0</v>
      </c>
      <c r="J568" s="203">
        <f t="shared" si="7"/>
        <v>95.358939747208254</v>
      </c>
      <c r="K568" s="203"/>
    </row>
    <row r="569" spans="1:11" ht="25.5" x14ac:dyDescent="0.25">
      <c r="A569" s="179" t="s">
        <v>468</v>
      </c>
      <c r="B569" s="19" t="s">
        <v>309</v>
      </c>
      <c r="C569" s="19" t="s">
        <v>13</v>
      </c>
      <c r="D569" s="19" t="s">
        <v>469</v>
      </c>
      <c r="E569" s="19"/>
      <c r="F569" s="201">
        <v>3306.4</v>
      </c>
      <c r="G569" s="201">
        <f t="shared" si="6"/>
        <v>0</v>
      </c>
      <c r="H569" s="201">
        <v>3285.9</v>
      </c>
      <c r="I569" s="202">
        <v>0</v>
      </c>
      <c r="J569" s="203">
        <f t="shared" si="7"/>
        <v>99.37999032180015</v>
      </c>
      <c r="K569" s="203"/>
    </row>
    <row r="570" spans="1:11" x14ac:dyDescent="0.25">
      <c r="A570" s="179" t="s">
        <v>100</v>
      </c>
      <c r="B570" s="19" t="s">
        <v>309</v>
      </c>
      <c r="C570" s="19" t="s">
        <v>13</v>
      </c>
      <c r="D570" s="19" t="s">
        <v>469</v>
      </c>
      <c r="E570" s="19" t="s">
        <v>101</v>
      </c>
      <c r="F570" s="201">
        <v>3306.4</v>
      </c>
      <c r="G570" s="201">
        <f t="shared" si="6"/>
        <v>0</v>
      </c>
      <c r="H570" s="201">
        <v>3285.9</v>
      </c>
      <c r="I570" s="202">
        <v>0</v>
      </c>
      <c r="J570" s="203">
        <f t="shared" si="7"/>
        <v>99.37999032180015</v>
      </c>
      <c r="K570" s="203"/>
    </row>
    <row r="571" spans="1:11" ht="51" x14ac:dyDescent="0.25">
      <c r="A571" s="179" t="s">
        <v>199</v>
      </c>
      <c r="B571" s="19" t="s">
        <v>309</v>
      </c>
      <c r="C571" s="19" t="s">
        <v>13</v>
      </c>
      <c r="D571" s="19" t="s">
        <v>469</v>
      </c>
      <c r="E571" s="19" t="s">
        <v>200</v>
      </c>
      <c r="F571" s="201">
        <v>3306.4</v>
      </c>
      <c r="G571" s="201">
        <f t="shared" si="6"/>
        <v>0</v>
      </c>
      <c r="H571" s="201">
        <v>3285.9</v>
      </c>
      <c r="I571" s="202">
        <v>0</v>
      </c>
      <c r="J571" s="203">
        <f t="shared" si="7"/>
        <v>99.37999032180015</v>
      </c>
      <c r="K571" s="203"/>
    </row>
    <row r="572" spans="1:11" ht="38.25" x14ac:dyDescent="0.25">
      <c r="A572" s="179" t="s">
        <v>470</v>
      </c>
      <c r="B572" s="19" t="s">
        <v>309</v>
      </c>
      <c r="C572" s="19" t="s">
        <v>13</v>
      </c>
      <c r="D572" s="19" t="s">
        <v>471</v>
      </c>
      <c r="E572" s="19"/>
      <c r="F572" s="201">
        <v>7217.7</v>
      </c>
      <c r="G572" s="201">
        <f t="shared" si="6"/>
        <v>0</v>
      </c>
      <c r="H572" s="201">
        <v>6671</v>
      </c>
      <c r="I572" s="202">
        <v>0</v>
      </c>
      <c r="J572" s="203">
        <f t="shared" si="7"/>
        <v>92.425564930656577</v>
      </c>
      <c r="K572" s="203"/>
    </row>
    <row r="573" spans="1:11" ht="38.25" x14ac:dyDescent="0.25">
      <c r="A573" s="179" t="s">
        <v>148</v>
      </c>
      <c r="B573" s="19" t="s">
        <v>309</v>
      </c>
      <c r="C573" s="19" t="s">
        <v>13</v>
      </c>
      <c r="D573" s="19" t="s">
        <v>471</v>
      </c>
      <c r="E573" s="19" t="s">
        <v>149</v>
      </c>
      <c r="F573" s="201">
        <v>7217.7</v>
      </c>
      <c r="G573" s="201">
        <v>0</v>
      </c>
      <c r="H573" s="201">
        <v>6671</v>
      </c>
      <c r="I573" s="202">
        <v>0</v>
      </c>
      <c r="J573" s="203">
        <f t="shared" si="7"/>
        <v>92.425564930656577</v>
      </c>
      <c r="K573" s="203"/>
    </row>
    <row r="574" spans="1:11" ht="25.5" x14ac:dyDescent="0.25">
      <c r="A574" s="179" t="s">
        <v>150</v>
      </c>
      <c r="B574" s="19" t="s">
        <v>309</v>
      </c>
      <c r="C574" s="19" t="s">
        <v>13</v>
      </c>
      <c r="D574" s="19" t="s">
        <v>471</v>
      </c>
      <c r="E574" s="19" t="s">
        <v>151</v>
      </c>
      <c r="F574" s="201">
        <v>7217.7</v>
      </c>
      <c r="G574" s="201">
        <v>0</v>
      </c>
      <c r="H574" s="201">
        <v>6671</v>
      </c>
      <c r="I574" s="202">
        <v>0</v>
      </c>
      <c r="J574" s="203">
        <f t="shared" si="7"/>
        <v>92.425564930656577</v>
      </c>
      <c r="K574" s="203"/>
    </row>
    <row r="575" spans="1:11" ht="76.5" x14ac:dyDescent="0.25">
      <c r="A575" s="179" t="s">
        <v>472</v>
      </c>
      <c r="B575" s="19" t="s">
        <v>309</v>
      </c>
      <c r="C575" s="19" t="s">
        <v>13</v>
      </c>
      <c r="D575" s="19" t="s">
        <v>473</v>
      </c>
      <c r="E575" s="19"/>
      <c r="F575" s="201">
        <v>1699.4</v>
      </c>
      <c r="G575" s="201">
        <v>0</v>
      </c>
      <c r="H575" s="201">
        <v>1699.4</v>
      </c>
      <c r="I575" s="202">
        <v>0</v>
      </c>
      <c r="J575" s="203">
        <f t="shared" si="7"/>
        <v>100</v>
      </c>
      <c r="K575" s="203"/>
    </row>
    <row r="576" spans="1:11" x14ac:dyDescent="0.25">
      <c r="A576" s="179" t="s">
        <v>100</v>
      </c>
      <c r="B576" s="19" t="s">
        <v>309</v>
      </c>
      <c r="C576" s="19" t="s">
        <v>13</v>
      </c>
      <c r="D576" s="19" t="s">
        <v>473</v>
      </c>
      <c r="E576" s="19" t="s">
        <v>101</v>
      </c>
      <c r="F576" s="201">
        <v>1699.4</v>
      </c>
      <c r="G576" s="201">
        <v>0</v>
      </c>
      <c r="H576" s="201">
        <v>1699.4</v>
      </c>
      <c r="I576" s="202">
        <v>0</v>
      </c>
      <c r="J576" s="203">
        <f t="shared" si="7"/>
        <v>100</v>
      </c>
      <c r="K576" s="203"/>
    </row>
    <row r="577" spans="1:11" ht="51" x14ac:dyDescent="0.25">
      <c r="A577" s="179" t="s">
        <v>199</v>
      </c>
      <c r="B577" s="19" t="s">
        <v>309</v>
      </c>
      <c r="C577" s="19" t="s">
        <v>13</v>
      </c>
      <c r="D577" s="19" t="s">
        <v>473</v>
      </c>
      <c r="E577" s="19" t="s">
        <v>200</v>
      </c>
      <c r="F577" s="201">
        <v>1699.4</v>
      </c>
      <c r="G577" s="201">
        <v>0</v>
      </c>
      <c r="H577" s="201">
        <v>1699.4</v>
      </c>
      <c r="I577" s="202">
        <v>0</v>
      </c>
      <c r="J577" s="203">
        <f t="shared" si="7"/>
        <v>100</v>
      </c>
      <c r="K577" s="203"/>
    </row>
    <row r="578" spans="1:11" x14ac:dyDescent="0.25">
      <c r="A578" s="179" t="s">
        <v>28</v>
      </c>
      <c r="B578" s="19" t="s">
        <v>309</v>
      </c>
      <c r="C578" s="19" t="s">
        <v>13</v>
      </c>
      <c r="D578" s="19" t="s">
        <v>29</v>
      </c>
      <c r="E578" s="19"/>
      <c r="F578" s="201">
        <v>16736.2</v>
      </c>
      <c r="G578" s="201">
        <v>0</v>
      </c>
      <c r="H578" s="201">
        <v>8181.9</v>
      </c>
      <c r="I578" s="202">
        <v>0</v>
      </c>
      <c r="J578" s="203">
        <f t="shared" si="7"/>
        <v>48.887441593671198</v>
      </c>
      <c r="K578" s="203"/>
    </row>
    <row r="579" spans="1:11" x14ac:dyDescent="0.25">
      <c r="A579" s="179" t="s">
        <v>128</v>
      </c>
      <c r="B579" s="19" t="s">
        <v>309</v>
      </c>
      <c r="C579" s="19" t="s">
        <v>13</v>
      </c>
      <c r="D579" s="19" t="s">
        <v>129</v>
      </c>
      <c r="E579" s="19"/>
      <c r="F579" s="201">
        <v>11162.6</v>
      </c>
      <c r="G579" s="201">
        <v>0</v>
      </c>
      <c r="H579" s="201">
        <v>8181.9</v>
      </c>
      <c r="I579" s="202">
        <v>0</v>
      </c>
      <c r="J579" s="203">
        <f t="shared" si="7"/>
        <v>73.297439664594265</v>
      </c>
      <c r="K579" s="203"/>
    </row>
    <row r="580" spans="1:11" ht="25.5" x14ac:dyDescent="0.25">
      <c r="A580" s="179" t="s">
        <v>40</v>
      </c>
      <c r="B580" s="19" t="s">
        <v>309</v>
      </c>
      <c r="C580" s="19" t="s">
        <v>13</v>
      </c>
      <c r="D580" s="19" t="s">
        <v>129</v>
      </c>
      <c r="E580" s="19" t="s">
        <v>41</v>
      </c>
      <c r="F580" s="201">
        <v>68.599999999999994</v>
      </c>
      <c r="G580" s="201">
        <v>0</v>
      </c>
      <c r="H580" s="201">
        <v>68.5</v>
      </c>
      <c r="I580" s="202">
        <v>0</v>
      </c>
      <c r="J580" s="203">
        <f t="shared" si="7"/>
        <v>99.854227405247826</v>
      </c>
      <c r="K580" s="203"/>
    </row>
    <row r="581" spans="1:11" ht="38.25" x14ac:dyDescent="0.25">
      <c r="A581" s="179" t="s">
        <v>42</v>
      </c>
      <c r="B581" s="19" t="s">
        <v>309</v>
      </c>
      <c r="C581" s="19" t="s">
        <v>13</v>
      </c>
      <c r="D581" s="19" t="s">
        <v>129</v>
      </c>
      <c r="E581" s="19" t="s">
        <v>43</v>
      </c>
      <c r="F581" s="201">
        <v>68.599999999999994</v>
      </c>
      <c r="G581" s="201">
        <v>0</v>
      </c>
      <c r="H581" s="201">
        <v>68.5</v>
      </c>
      <c r="I581" s="202">
        <v>0</v>
      </c>
      <c r="J581" s="203">
        <f t="shared" si="7"/>
        <v>99.854227405247826</v>
      </c>
      <c r="K581" s="203"/>
    </row>
    <row r="582" spans="1:11" ht="38.25" x14ac:dyDescent="0.25">
      <c r="A582" s="179" t="s">
        <v>148</v>
      </c>
      <c r="B582" s="19" t="s">
        <v>309</v>
      </c>
      <c r="C582" s="19" t="s">
        <v>13</v>
      </c>
      <c r="D582" s="19" t="s">
        <v>129</v>
      </c>
      <c r="E582" s="19" t="s">
        <v>149</v>
      </c>
      <c r="F582" s="201">
        <v>4732.6000000000004</v>
      </c>
      <c r="G582" s="201">
        <v>0</v>
      </c>
      <c r="H582" s="201">
        <v>1783.1</v>
      </c>
      <c r="I582" s="202">
        <v>0</v>
      </c>
      <c r="J582" s="203">
        <f t="shared" si="7"/>
        <v>37.676964036681738</v>
      </c>
      <c r="K582" s="203"/>
    </row>
    <row r="583" spans="1:11" x14ac:dyDescent="0.25">
      <c r="A583" s="179" t="s">
        <v>150</v>
      </c>
      <c r="B583" s="19" t="s">
        <v>309</v>
      </c>
      <c r="C583" s="19" t="s">
        <v>13</v>
      </c>
      <c r="D583" s="19" t="s">
        <v>129</v>
      </c>
      <c r="E583" s="19" t="s">
        <v>151</v>
      </c>
      <c r="F583" s="201">
        <v>4732.6000000000004</v>
      </c>
      <c r="G583" s="201">
        <v>0</v>
      </c>
      <c r="H583" s="201">
        <v>1783.1</v>
      </c>
      <c r="I583" s="202">
        <v>0</v>
      </c>
      <c r="J583" s="203">
        <f t="shared" si="7"/>
        <v>37.676964036681738</v>
      </c>
      <c r="K583" s="203"/>
    </row>
    <row r="584" spans="1:11" x14ac:dyDescent="0.25">
      <c r="A584" s="179" t="s">
        <v>100</v>
      </c>
      <c r="B584" s="19" t="s">
        <v>309</v>
      </c>
      <c r="C584" s="19" t="s">
        <v>13</v>
      </c>
      <c r="D584" s="19" t="s">
        <v>129</v>
      </c>
      <c r="E584" s="19" t="s">
        <v>101</v>
      </c>
      <c r="F584" s="201">
        <v>6361.4</v>
      </c>
      <c r="G584" s="201">
        <v>0</v>
      </c>
      <c r="H584" s="201">
        <v>6330.3</v>
      </c>
      <c r="I584" s="202">
        <v>0</v>
      </c>
      <c r="J584" s="203">
        <f t="shared" si="7"/>
        <v>99.511113905744025</v>
      </c>
      <c r="K584" s="203"/>
    </row>
    <row r="585" spans="1:11" ht="51" x14ac:dyDescent="0.25">
      <c r="A585" s="179" t="s">
        <v>199</v>
      </c>
      <c r="B585" s="19" t="s">
        <v>309</v>
      </c>
      <c r="C585" s="19" t="s">
        <v>13</v>
      </c>
      <c r="D585" s="19" t="s">
        <v>129</v>
      </c>
      <c r="E585" s="19" t="s">
        <v>200</v>
      </c>
      <c r="F585" s="201">
        <v>6361.4</v>
      </c>
      <c r="G585" s="201">
        <v>0</v>
      </c>
      <c r="H585" s="201">
        <v>6330.3</v>
      </c>
      <c r="I585" s="202">
        <v>0</v>
      </c>
      <c r="J585" s="203">
        <f t="shared" si="7"/>
        <v>99.511113905744025</v>
      </c>
      <c r="K585" s="203"/>
    </row>
    <row r="586" spans="1:11" x14ac:dyDescent="0.25">
      <c r="A586" s="179" t="s">
        <v>205</v>
      </c>
      <c r="B586" s="19" t="s">
        <v>309</v>
      </c>
      <c r="C586" s="19" t="s">
        <v>13</v>
      </c>
      <c r="D586" s="19" t="s">
        <v>206</v>
      </c>
      <c r="E586" s="19"/>
      <c r="F586" s="201">
        <v>5573.6</v>
      </c>
      <c r="G586" s="201">
        <v>0</v>
      </c>
      <c r="H586" s="201">
        <v>0</v>
      </c>
      <c r="I586" s="202">
        <v>0</v>
      </c>
      <c r="J586" s="203">
        <f t="shared" si="7"/>
        <v>0</v>
      </c>
      <c r="K586" s="203"/>
    </row>
    <row r="587" spans="1:11" x14ac:dyDescent="0.25">
      <c r="A587" s="179" t="s">
        <v>100</v>
      </c>
      <c r="B587" s="19" t="s">
        <v>309</v>
      </c>
      <c r="C587" s="19" t="s">
        <v>13</v>
      </c>
      <c r="D587" s="19" t="s">
        <v>206</v>
      </c>
      <c r="E587" s="19" t="s">
        <v>101</v>
      </c>
      <c r="F587" s="201">
        <v>5573.6</v>
      </c>
      <c r="G587" s="201">
        <v>0</v>
      </c>
      <c r="H587" s="201">
        <v>0</v>
      </c>
      <c r="I587" s="202">
        <v>0</v>
      </c>
      <c r="J587" s="203">
        <f t="shared" si="7"/>
        <v>0</v>
      </c>
      <c r="K587" s="203"/>
    </row>
    <row r="588" spans="1:11" ht="51" x14ac:dyDescent="0.25">
      <c r="A588" s="179" t="s">
        <v>199</v>
      </c>
      <c r="B588" s="19" t="s">
        <v>309</v>
      </c>
      <c r="C588" s="19" t="s">
        <v>13</v>
      </c>
      <c r="D588" s="19" t="s">
        <v>206</v>
      </c>
      <c r="E588" s="19" t="s">
        <v>200</v>
      </c>
      <c r="F588" s="201">
        <v>5573.6</v>
      </c>
      <c r="G588" s="201">
        <v>0</v>
      </c>
      <c r="H588" s="201">
        <v>0</v>
      </c>
      <c r="I588" s="202">
        <v>0</v>
      </c>
      <c r="J588" s="203">
        <f t="shared" si="7"/>
        <v>0</v>
      </c>
      <c r="K588" s="203"/>
    </row>
    <row r="589" spans="1:11" x14ac:dyDescent="0.25">
      <c r="A589" s="178" t="s">
        <v>474</v>
      </c>
      <c r="B589" s="20" t="s">
        <v>309</v>
      </c>
      <c r="C589" s="20" t="s">
        <v>15</v>
      </c>
      <c r="D589" s="20"/>
      <c r="E589" s="20"/>
      <c r="F589" s="198">
        <v>9328.5</v>
      </c>
      <c r="G589" s="198">
        <v>0</v>
      </c>
      <c r="H589" s="198">
        <v>8814.2000000000007</v>
      </c>
      <c r="I589" s="199">
        <v>0</v>
      </c>
      <c r="J589" s="200">
        <f t="shared" si="7"/>
        <v>94.486787800825439</v>
      </c>
      <c r="K589" s="200"/>
    </row>
    <row r="590" spans="1:11" ht="38.25" x14ac:dyDescent="0.25">
      <c r="A590" s="179" t="s">
        <v>86</v>
      </c>
      <c r="B590" s="19" t="s">
        <v>309</v>
      </c>
      <c r="C590" s="19" t="s">
        <v>15</v>
      </c>
      <c r="D590" s="19" t="s">
        <v>87</v>
      </c>
      <c r="E590" s="19"/>
      <c r="F590" s="201">
        <v>7615.9</v>
      </c>
      <c r="G590" s="201">
        <v>0</v>
      </c>
      <c r="H590" s="201">
        <v>7172.5</v>
      </c>
      <c r="I590" s="202">
        <v>0</v>
      </c>
      <c r="J590" s="203">
        <f t="shared" si="7"/>
        <v>94.177969773762797</v>
      </c>
      <c r="K590" s="203"/>
    </row>
    <row r="591" spans="1:11" x14ac:dyDescent="0.25">
      <c r="A591" s="179" t="s">
        <v>475</v>
      </c>
      <c r="B591" s="19" t="s">
        <v>309</v>
      </c>
      <c r="C591" s="19" t="s">
        <v>15</v>
      </c>
      <c r="D591" s="19" t="s">
        <v>476</v>
      </c>
      <c r="E591" s="19"/>
      <c r="F591" s="201">
        <v>64.7</v>
      </c>
      <c r="G591" s="201">
        <v>0</v>
      </c>
      <c r="H591" s="201">
        <v>64.7</v>
      </c>
      <c r="I591" s="202">
        <v>0</v>
      </c>
      <c r="J591" s="203">
        <f t="shared" si="7"/>
        <v>100</v>
      </c>
      <c r="K591" s="203"/>
    </row>
    <row r="592" spans="1:11" ht="76.5" x14ac:dyDescent="0.25">
      <c r="A592" s="179" t="s">
        <v>477</v>
      </c>
      <c r="B592" s="19" t="s">
        <v>309</v>
      </c>
      <c r="C592" s="19" t="s">
        <v>15</v>
      </c>
      <c r="D592" s="19" t="s">
        <v>478</v>
      </c>
      <c r="E592" s="19"/>
      <c r="F592" s="201">
        <v>64.7</v>
      </c>
      <c r="G592" s="201">
        <v>0</v>
      </c>
      <c r="H592" s="201">
        <v>64.7</v>
      </c>
      <c r="I592" s="202">
        <v>0</v>
      </c>
      <c r="J592" s="203">
        <f t="shared" si="7"/>
        <v>100</v>
      </c>
      <c r="K592" s="203"/>
    </row>
    <row r="593" spans="1:11" ht="51" x14ac:dyDescent="0.25">
      <c r="A593" s="179" t="s">
        <v>479</v>
      </c>
      <c r="B593" s="19" t="s">
        <v>309</v>
      </c>
      <c r="C593" s="19" t="s">
        <v>15</v>
      </c>
      <c r="D593" s="19" t="s">
        <v>480</v>
      </c>
      <c r="E593" s="19"/>
      <c r="F593" s="201">
        <v>64.7</v>
      </c>
      <c r="G593" s="201">
        <v>0</v>
      </c>
      <c r="H593" s="201">
        <v>64.7</v>
      </c>
      <c r="I593" s="202">
        <v>0</v>
      </c>
      <c r="J593" s="203">
        <f t="shared" si="7"/>
        <v>100</v>
      </c>
      <c r="K593" s="203"/>
    </row>
    <row r="594" spans="1:11" ht="25.5" x14ac:dyDescent="0.25">
      <c r="A594" s="179" t="s">
        <v>40</v>
      </c>
      <c r="B594" s="19" t="s">
        <v>309</v>
      </c>
      <c r="C594" s="19" t="s">
        <v>15</v>
      </c>
      <c r="D594" s="19" t="s">
        <v>480</v>
      </c>
      <c r="E594" s="19" t="s">
        <v>41</v>
      </c>
      <c r="F594" s="201">
        <v>64.7</v>
      </c>
      <c r="G594" s="201">
        <v>0</v>
      </c>
      <c r="H594" s="201">
        <v>64.7</v>
      </c>
      <c r="I594" s="202">
        <v>0</v>
      </c>
      <c r="J594" s="203">
        <f t="shared" si="7"/>
        <v>100</v>
      </c>
      <c r="K594" s="203"/>
    </row>
    <row r="595" spans="1:11" ht="38.25" x14ac:dyDescent="0.25">
      <c r="A595" s="179" t="s">
        <v>42</v>
      </c>
      <c r="B595" s="19" t="s">
        <v>309</v>
      </c>
      <c r="C595" s="19" t="s">
        <v>15</v>
      </c>
      <c r="D595" s="19" t="s">
        <v>480</v>
      </c>
      <c r="E595" s="19" t="s">
        <v>43</v>
      </c>
      <c r="F595" s="201">
        <v>64.7</v>
      </c>
      <c r="G595" s="201">
        <v>0</v>
      </c>
      <c r="H595" s="201">
        <v>64.7</v>
      </c>
      <c r="I595" s="202">
        <v>0</v>
      </c>
      <c r="J595" s="203">
        <f t="shared" si="7"/>
        <v>100</v>
      </c>
      <c r="K595" s="203"/>
    </row>
    <row r="596" spans="1:11" x14ac:dyDescent="0.25">
      <c r="A596" s="179" t="s">
        <v>481</v>
      </c>
      <c r="B596" s="19" t="s">
        <v>309</v>
      </c>
      <c r="C596" s="19" t="s">
        <v>15</v>
      </c>
      <c r="D596" s="19" t="s">
        <v>482</v>
      </c>
      <c r="E596" s="19"/>
      <c r="F596" s="201">
        <v>571.5</v>
      </c>
      <c r="G596" s="201">
        <v>0</v>
      </c>
      <c r="H596" s="201">
        <v>387.7</v>
      </c>
      <c r="I596" s="202">
        <v>0</v>
      </c>
      <c r="J596" s="203">
        <f t="shared" si="7"/>
        <v>67.839020122484683</v>
      </c>
      <c r="K596" s="203"/>
    </row>
    <row r="597" spans="1:11" ht="76.5" x14ac:dyDescent="0.25">
      <c r="A597" s="179" t="s">
        <v>483</v>
      </c>
      <c r="B597" s="19" t="s">
        <v>309</v>
      </c>
      <c r="C597" s="19" t="s">
        <v>15</v>
      </c>
      <c r="D597" s="19" t="s">
        <v>484</v>
      </c>
      <c r="E597" s="19"/>
      <c r="F597" s="201">
        <v>571.5</v>
      </c>
      <c r="G597" s="201">
        <v>0</v>
      </c>
      <c r="H597" s="201">
        <v>387.7</v>
      </c>
      <c r="I597" s="202">
        <v>0</v>
      </c>
      <c r="J597" s="203">
        <f t="shared" si="7"/>
        <v>67.839020122484683</v>
      </c>
      <c r="K597" s="203"/>
    </row>
    <row r="598" spans="1:11" ht="63.75" x14ac:dyDescent="0.25">
      <c r="A598" s="179" t="s">
        <v>485</v>
      </c>
      <c r="B598" s="19" t="s">
        <v>309</v>
      </c>
      <c r="C598" s="19" t="s">
        <v>15</v>
      </c>
      <c r="D598" s="19" t="s">
        <v>486</v>
      </c>
      <c r="E598" s="19"/>
      <c r="F598" s="201">
        <v>571.5</v>
      </c>
      <c r="G598" s="201">
        <v>0</v>
      </c>
      <c r="H598" s="201">
        <v>387.7</v>
      </c>
      <c r="I598" s="202">
        <v>0</v>
      </c>
      <c r="J598" s="203">
        <f t="shared" si="7"/>
        <v>67.839020122484683</v>
      </c>
      <c r="K598" s="203"/>
    </row>
    <row r="599" spans="1:11" ht="25.5" x14ac:dyDescent="0.25">
      <c r="A599" s="179" t="s">
        <v>40</v>
      </c>
      <c r="B599" s="19" t="s">
        <v>309</v>
      </c>
      <c r="C599" s="19" t="s">
        <v>15</v>
      </c>
      <c r="D599" s="19" t="s">
        <v>486</v>
      </c>
      <c r="E599" s="19" t="s">
        <v>41</v>
      </c>
      <c r="F599" s="201">
        <v>571.5</v>
      </c>
      <c r="G599" s="201">
        <v>0</v>
      </c>
      <c r="H599" s="201">
        <v>387.7</v>
      </c>
      <c r="I599" s="202">
        <v>0</v>
      </c>
      <c r="J599" s="203">
        <f t="shared" si="7"/>
        <v>67.839020122484683</v>
      </c>
      <c r="K599" s="203"/>
    </row>
    <row r="600" spans="1:11" ht="38.25" x14ac:dyDescent="0.25">
      <c r="A600" s="179" t="s">
        <v>42</v>
      </c>
      <c r="B600" s="19" t="s">
        <v>309</v>
      </c>
      <c r="C600" s="19" t="s">
        <v>15</v>
      </c>
      <c r="D600" s="19" t="s">
        <v>486</v>
      </c>
      <c r="E600" s="19" t="s">
        <v>43</v>
      </c>
      <c r="F600" s="201">
        <v>571.5</v>
      </c>
      <c r="G600" s="201">
        <v>0</v>
      </c>
      <c r="H600" s="201">
        <v>387.7</v>
      </c>
      <c r="I600" s="202">
        <v>0</v>
      </c>
      <c r="J600" s="203">
        <f t="shared" si="7"/>
        <v>67.839020122484683</v>
      </c>
      <c r="K600" s="203"/>
    </row>
    <row r="601" spans="1:11" ht="38.25" x14ac:dyDescent="0.25">
      <c r="A601" s="179" t="s">
        <v>487</v>
      </c>
      <c r="B601" s="19" t="s">
        <v>309</v>
      </c>
      <c r="C601" s="19" t="s">
        <v>15</v>
      </c>
      <c r="D601" s="19" t="s">
        <v>488</v>
      </c>
      <c r="E601" s="19"/>
      <c r="F601" s="201">
        <v>48</v>
      </c>
      <c r="G601" s="201">
        <v>0</v>
      </c>
      <c r="H601" s="201">
        <v>48</v>
      </c>
      <c r="I601" s="202">
        <v>0</v>
      </c>
      <c r="J601" s="203">
        <f t="shared" si="7"/>
        <v>100</v>
      </c>
      <c r="K601" s="203"/>
    </row>
    <row r="602" spans="1:11" ht="76.5" x14ac:dyDescent="0.25">
      <c r="A602" s="179" t="s">
        <v>489</v>
      </c>
      <c r="B602" s="19" t="s">
        <v>309</v>
      </c>
      <c r="C602" s="19" t="s">
        <v>15</v>
      </c>
      <c r="D602" s="19" t="s">
        <v>490</v>
      </c>
      <c r="E602" s="19"/>
      <c r="F602" s="201">
        <v>48</v>
      </c>
      <c r="G602" s="201">
        <v>0</v>
      </c>
      <c r="H602" s="201">
        <v>48</v>
      </c>
      <c r="I602" s="202">
        <v>0</v>
      </c>
      <c r="J602" s="203">
        <f t="shared" si="7"/>
        <v>100</v>
      </c>
      <c r="K602" s="203"/>
    </row>
    <row r="603" spans="1:11" ht="63.75" x14ac:dyDescent="0.25">
      <c r="A603" s="179" t="s">
        <v>491</v>
      </c>
      <c r="B603" s="19" t="s">
        <v>309</v>
      </c>
      <c r="C603" s="19" t="s">
        <v>15</v>
      </c>
      <c r="D603" s="19" t="s">
        <v>492</v>
      </c>
      <c r="E603" s="19"/>
      <c r="F603" s="201">
        <v>48</v>
      </c>
      <c r="G603" s="201">
        <v>0</v>
      </c>
      <c r="H603" s="201">
        <v>48</v>
      </c>
      <c r="I603" s="202">
        <v>0</v>
      </c>
      <c r="J603" s="203">
        <f t="shared" si="7"/>
        <v>100</v>
      </c>
      <c r="K603" s="203"/>
    </row>
    <row r="604" spans="1:11" ht="25.5" x14ac:dyDescent="0.25">
      <c r="A604" s="179" t="s">
        <v>40</v>
      </c>
      <c r="B604" s="19" t="s">
        <v>309</v>
      </c>
      <c r="C604" s="19" t="s">
        <v>15</v>
      </c>
      <c r="D604" s="19" t="s">
        <v>492</v>
      </c>
      <c r="E604" s="19" t="s">
        <v>41</v>
      </c>
      <c r="F604" s="201">
        <v>48</v>
      </c>
      <c r="G604" s="201">
        <v>0</v>
      </c>
      <c r="H604" s="201">
        <v>48</v>
      </c>
      <c r="I604" s="202">
        <v>0</v>
      </c>
      <c r="J604" s="203">
        <f t="shared" si="7"/>
        <v>100</v>
      </c>
      <c r="K604" s="203"/>
    </row>
    <row r="605" spans="1:11" ht="38.25" x14ac:dyDescent="0.25">
      <c r="A605" s="179" t="s">
        <v>42</v>
      </c>
      <c r="B605" s="19" t="s">
        <v>309</v>
      </c>
      <c r="C605" s="19" t="s">
        <v>15</v>
      </c>
      <c r="D605" s="19" t="s">
        <v>492</v>
      </c>
      <c r="E605" s="19" t="s">
        <v>43</v>
      </c>
      <c r="F605" s="201">
        <v>48</v>
      </c>
      <c r="G605" s="201">
        <v>0</v>
      </c>
      <c r="H605" s="201">
        <v>48</v>
      </c>
      <c r="I605" s="202">
        <v>0</v>
      </c>
      <c r="J605" s="203">
        <f t="shared" si="7"/>
        <v>100</v>
      </c>
      <c r="K605" s="203"/>
    </row>
    <row r="606" spans="1:11" ht="25.5" x14ac:dyDescent="0.25">
      <c r="A606" s="179" t="s">
        <v>493</v>
      </c>
      <c r="B606" s="19" t="s">
        <v>309</v>
      </c>
      <c r="C606" s="19" t="s">
        <v>15</v>
      </c>
      <c r="D606" s="19" t="s">
        <v>494</v>
      </c>
      <c r="E606" s="19"/>
      <c r="F606" s="201">
        <v>2892.2</v>
      </c>
      <c r="G606" s="201">
        <v>0</v>
      </c>
      <c r="H606" s="201">
        <v>2642.5</v>
      </c>
      <c r="I606" s="202">
        <v>0</v>
      </c>
      <c r="J606" s="203">
        <f t="shared" si="7"/>
        <v>91.366433856579775</v>
      </c>
      <c r="K606" s="203"/>
    </row>
    <row r="607" spans="1:11" ht="38.25" x14ac:dyDescent="0.25">
      <c r="A607" s="179" t="s">
        <v>495</v>
      </c>
      <c r="B607" s="19" t="s">
        <v>309</v>
      </c>
      <c r="C607" s="19" t="s">
        <v>15</v>
      </c>
      <c r="D607" s="19" t="s">
        <v>496</v>
      </c>
      <c r="E607" s="19"/>
      <c r="F607" s="201">
        <v>2892.2</v>
      </c>
      <c r="G607" s="201">
        <v>0</v>
      </c>
      <c r="H607" s="201">
        <v>2642.5</v>
      </c>
      <c r="I607" s="202">
        <v>0</v>
      </c>
      <c r="J607" s="203">
        <f t="shared" si="7"/>
        <v>91.366433856579775</v>
      </c>
      <c r="K607" s="203"/>
    </row>
    <row r="608" spans="1:11" ht="51" x14ac:dyDescent="0.25">
      <c r="A608" s="179" t="s">
        <v>497</v>
      </c>
      <c r="B608" s="19" t="s">
        <v>309</v>
      </c>
      <c r="C608" s="19" t="s">
        <v>15</v>
      </c>
      <c r="D608" s="19" t="s">
        <v>498</v>
      </c>
      <c r="E608" s="19"/>
      <c r="F608" s="201">
        <v>2892.2</v>
      </c>
      <c r="G608" s="201">
        <v>0</v>
      </c>
      <c r="H608" s="201">
        <v>2642.5</v>
      </c>
      <c r="I608" s="202">
        <v>0</v>
      </c>
      <c r="J608" s="203">
        <f t="shared" si="7"/>
        <v>91.366433856579775</v>
      </c>
      <c r="K608" s="203"/>
    </row>
    <row r="609" spans="1:11" ht="25.5" x14ac:dyDescent="0.25">
      <c r="A609" s="179" t="s">
        <v>499</v>
      </c>
      <c r="B609" s="19" t="s">
        <v>309</v>
      </c>
      <c r="C609" s="19" t="s">
        <v>15</v>
      </c>
      <c r="D609" s="19" t="s">
        <v>498</v>
      </c>
      <c r="E609" s="19" t="s">
        <v>500</v>
      </c>
      <c r="F609" s="201">
        <v>2892.2</v>
      </c>
      <c r="G609" s="201">
        <v>0</v>
      </c>
      <c r="H609" s="201">
        <v>2642.5</v>
      </c>
      <c r="I609" s="202">
        <v>0</v>
      </c>
      <c r="J609" s="203">
        <f t="shared" si="7"/>
        <v>91.366433856579775</v>
      </c>
      <c r="K609" s="203"/>
    </row>
    <row r="610" spans="1:11" x14ac:dyDescent="0.25">
      <c r="A610" s="179" t="s">
        <v>501</v>
      </c>
      <c r="B610" s="19" t="s">
        <v>309</v>
      </c>
      <c r="C610" s="19" t="s">
        <v>15</v>
      </c>
      <c r="D610" s="19" t="s">
        <v>498</v>
      </c>
      <c r="E610" s="19" t="s">
        <v>502</v>
      </c>
      <c r="F610" s="201">
        <v>2892.2</v>
      </c>
      <c r="G610" s="201">
        <v>0</v>
      </c>
      <c r="H610" s="201">
        <v>2642.5</v>
      </c>
      <c r="I610" s="202">
        <v>0</v>
      </c>
      <c r="J610" s="203">
        <f t="shared" si="7"/>
        <v>91.366433856579775</v>
      </c>
      <c r="K610" s="203"/>
    </row>
    <row r="611" spans="1:11" x14ac:dyDescent="0.25">
      <c r="A611" s="179" t="s">
        <v>18</v>
      </c>
      <c r="B611" s="19" t="s">
        <v>309</v>
      </c>
      <c r="C611" s="19" t="s">
        <v>15</v>
      </c>
      <c r="D611" s="19" t="s">
        <v>88</v>
      </c>
      <c r="E611" s="19"/>
      <c r="F611" s="201">
        <v>4039.6</v>
      </c>
      <c r="G611" s="201">
        <v>0</v>
      </c>
      <c r="H611" s="201">
        <v>4029.7</v>
      </c>
      <c r="I611" s="202">
        <v>0</v>
      </c>
      <c r="J611" s="203">
        <f t="shared" si="7"/>
        <v>99.754926230319825</v>
      </c>
      <c r="K611" s="203"/>
    </row>
    <row r="612" spans="1:11" ht="38.25" x14ac:dyDescent="0.25">
      <c r="A612" s="179" t="s">
        <v>20</v>
      </c>
      <c r="B612" s="19" t="s">
        <v>309</v>
      </c>
      <c r="C612" s="19" t="s">
        <v>15</v>
      </c>
      <c r="D612" s="19" t="s">
        <v>89</v>
      </c>
      <c r="E612" s="19"/>
      <c r="F612" s="201">
        <v>4039.6</v>
      </c>
      <c r="G612" s="201">
        <v>0</v>
      </c>
      <c r="H612" s="201">
        <v>4029.7</v>
      </c>
      <c r="I612" s="202">
        <v>0</v>
      </c>
      <c r="J612" s="203">
        <f t="shared" si="7"/>
        <v>99.754926230319825</v>
      </c>
      <c r="K612" s="203"/>
    </row>
    <row r="613" spans="1:11" ht="63.75" x14ac:dyDescent="0.25">
      <c r="A613" s="179" t="s">
        <v>503</v>
      </c>
      <c r="B613" s="19" t="s">
        <v>309</v>
      </c>
      <c r="C613" s="19" t="s">
        <v>15</v>
      </c>
      <c r="D613" s="19" t="s">
        <v>504</v>
      </c>
      <c r="E613" s="19"/>
      <c r="F613" s="201">
        <v>580.79999999999995</v>
      </c>
      <c r="G613" s="201">
        <v>0</v>
      </c>
      <c r="H613" s="201">
        <v>580.79999999999995</v>
      </c>
      <c r="I613" s="202">
        <v>0</v>
      </c>
      <c r="J613" s="203">
        <f t="shared" si="7"/>
        <v>100</v>
      </c>
      <c r="K613" s="203"/>
    </row>
    <row r="614" spans="1:11" ht="25.5" x14ac:dyDescent="0.25">
      <c r="A614" s="179" t="s">
        <v>40</v>
      </c>
      <c r="B614" s="19" t="s">
        <v>309</v>
      </c>
      <c r="C614" s="19" t="s">
        <v>15</v>
      </c>
      <c r="D614" s="19" t="s">
        <v>504</v>
      </c>
      <c r="E614" s="19" t="s">
        <v>41</v>
      </c>
      <c r="F614" s="201">
        <v>580.79999999999995</v>
      </c>
      <c r="G614" s="201">
        <v>0</v>
      </c>
      <c r="H614" s="201">
        <v>580.79999999999995</v>
      </c>
      <c r="I614" s="202">
        <v>0</v>
      </c>
      <c r="J614" s="203">
        <f t="shared" si="7"/>
        <v>100</v>
      </c>
      <c r="K614" s="203"/>
    </row>
    <row r="615" spans="1:11" ht="38.25" x14ac:dyDescent="0.25">
      <c r="A615" s="179" t="s">
        <v>42</v>
      </c>
      <c r="B615" s="19" t="s">
        <v>309</v>
      </c>
      <c r="C615" s="19" t="s">
        <v>15</v>
      </c>
      <c r="D615" s="19" t="s">
        <v>504</v>
      </c>
      <c r="E615" s="19" t="s">
        <v>43</v>
      </c>
      <c r="F615" s="201">
        <v>580.79999999999995</v>
      </c>
      <c r="G615" s="201">
        <v>0</v>
      </c>
      <c r="H615" s="201">
        <v>580.79999999999995</v>
      </c>
      <c r="I615" s="202">
        <v>0</v>
      </c>
      <c r="J615" s="203">
        <f t="shared" si="7"/>
        <v>100</v>
      </c>
      <c r="K615" s="203"/>
    </row>
    <row r="616" spans="1:11" ht="63.75" x14ac:dyDescent="0.25">
      <c r="A616" s="179" t="s">
        <v>505</v>
      </c>
      <c r="B616" s="19" t="s">
        <v>309</v>
      </c>
      <c r="C616" s="19" t="s">
        <v>15</v>
      </c>
      <c r="D616" s="19" t="s">
        <v>506</v>
      </c>
      <c r="E616" s="19"/>
      <c r="F616" s="201">
        <v>1235.5</v>
      </c>
      <c r="G616" s="201">
        <v>0</v>
      </c>
      <c r="H616" s="201">
        <v>1230.9000000000001</v>
      </c>
      <c r="I616" s="202">
        <v>0</v>
      </c>
      <c r="J616" s="203">
        <f t="shared" si="7"/>
        <v>99.627681100768925</v>
      </c>
      <c r="K616" s="203"/>
    </row>
    <row r="617" spans="1:11" ht="25.5" x14ac:dyDescent="0.25">
      <c r="A617" s="179" t="s">
        <v>40</v>
      </c>
      <c r="B617" s="19" t="s">
        <v>309</v>
      </c>
      <c r="C617" s="19" t="s">
        <v>15</v>
      </c>
      <c r="D617" s="19" t="s">
        <v>506</v>
      </c>
      <c r="E617" s="19" t="s">
        <v>41</v>
      </c>
      <c r="F617" s="201">
        <v>1235.5</v>
      </c>
      <c r="G617" s="201">
        <v>0</v>
      </c>
      <c r="H617" s="201">
        <v>1230.9000000000001</v>
      </c>
      <c r="I617" s="202">
        <v>0</v>
      </c>
      <c r="J617" s="203">
        <f t="shared" si="7"/>
        <v>99.627681100768925</v>
      </c>
      <c r="K617" s="203"/>
    </row>
    <row r="618" spans="1:11" ht="38.25" x14ac:dyDescent="0.25">
      <c r="A618" s="179" t="s">
        <v>42</v>
      </c>
      <c r="B618" s="19" t="s">
        <v>309</v>
      </c>
      <c r="C618" s="19" t="s">
        <v>15</v>
      </c>
      <c r="D618" s="19" t="s">
        <v>506</v>
      </c>
      <c r="E618" s="19" t="s">
        <v>43</v>
      </c>
      <c r="F618" s="201">
        <v>1235.5</v>
      </c>
      <c r="G618" s="201">
        <v>0</v>
      </c>
      <c r="H618" s="201">
        <v>1230.9000000000001</v>
      </c>
      <c r="I618" s="202">
        <v>0</v>
      </c>
      <c r="J618" s="203">
        <f t="shared" si="7"/>
        <v>99.627681100768925</v>
      </c>
      <c r="K618" s="203"/>
    </row>
    <row r="619" spans="1:11" ht="63.75" x14ac:dyDescent="0.25">
      <c r="A619" s="179" t="s">
        <v>507</v>
      </c>
      <c r="B619" s="19" t="s">
        <v>309</v>
      </c>
      <c r="C619" s="19" t="s">
        <v>15</v>
      </c>
      <c r="D619" s="19" t="s">
        <v>508</v>
      </c>
      <c r="E619" s="19"/>
      <c r="F619" s="201">
        <v>1127.3</v>
      </c>
      <c r="G619" s="201">
        <v>0</v>
      </c>
      <c r="H619" s="201">
        <v>1123.7</v>
      </c>
      <c r="I619" s="202">
        <v>0</v>
      </c>
      <c r="J619" s="203">
        <f t="shared" si="7"/>
        <v>99.680652887430156</v>
      </c>
      <c r="K619" s="203"/>
    </row>
    <row r="620" spans="1:11" ht="25.5" x14ac:dyDescent="0.25">
      <c r="A620" s="179" t="s">
        <v>40</v>
      </c>
      <c r="B620" s="19" t="s">
        <v>309</v>
      </c>
      <c r="C620" s="19" t="s">
        <v>15</v>
      </c>
      <c r="D620" s="19" t="s">
        <v>508</v>
      </c>
      <c r="E620" s="19" t="s">
        <v>41</v>
      </c>
      <c r="F620" s="201">
        <v>1127.3</v>
      </c>
      <c r="G620" s="201">
        <v>0</v>
      </c>
      <c r="H620" s="201">
        <v>1123.7</v>
      </c>
      <c r="I620" s="202">
        <v>0</v>
      </c>
      <c r="J620" s="203">
        <f t="shared" si="7"/>
        <v>99.680652887430156</v>
      </c>
      <c r="K620" s="203"/>
    </row>
    <row r="621" spans="1:11" ht="38.25" x14ac:dyDescent="0.25">
      <c r="A621" s="179" t="s">
        <v>42</v>
      </c>
      <c r="B621" s="19" t="s">
        <v>309</v>
      </c>
      <c r="C621" s="19" t="s">
        <v>15</v>
      </c>
      <c r="D621" s="19" t="s">
        <v>508</v>
      </c>
      <c r="E621" s="19" t="s">
        <v>43</v>
      </c>
      <c r="F621" s="201">
        <v>1127.3</v>
      </c>
      <c r="G621" s="201">
        <v>0</v>
      </c>
      <c r="H621" s="201">
        <v>1123.7</v>
      </c>
      <c r="I621" s="202">
        <v>0</v>
      </c>
      <c r="J621" s="203">
        <f t="shared" si="7"/>
        <v>99.680652887430156</v>
      </c>
      <c r="K621" s="203"/>
    </row>
    <row r="622" spans="1:11" ht="63.75" x14ac:dyDescent="0.25">
      <c r="A622" s="179" t="s">
        <v>505</v>
      </c>
      <c r="B622" s="19" t="s">
        <v>309</v>
      </c>
      <c r="C622" s="19" t="s">
        <v>15</v>
      </c>
      <c r="D622" s="19" t="s">
        <v>509</v>
      </c>
      <c r="E622" s="19"/>
      <c r="F622" s="201">
        <v>1096</v>
      </c>
      <c r="G622" s="201">
        <v>0</v>
      </c>
      <c r="H622" s="201">
        <v>1094.3</v>
      </c>
      <c r="I622" s="202">
        <v>0</v>
      </c>
      <c r="J622" s="203">
        <f t="shared" si="7"/>
        <v>99.8448905109489</v>
      </c>
      <c r="K622" s="203"/>
    </row>
    <row r="623" spans="1:11" ht="63.75" x14ac:dyDescent="0.25">
      <c r="A623" s="179" t="s">
        <v>24</v>
      </c>
      <c r="B623" s="19" t="s">
        <v>309</v>
      </c>
      <c r="C623" s="19" t="s">
        <v>15</v>
      </c>
      <c r="D623" s="19" t="s">
        <v>509</v>
      </c>
      <c r="E623" s="19" t="s">
        <v>25</v>
      </c>
      <c r="F623" s="201">
        <v>1096</v>
      </c>
      <c r="G623" s="201">
        <v>0</v>
      </c>
      <c r="H623" s="201">
        <v>1094.3</v>
      </c>
      <c r="I623" s="202">
        <v>0</v>
      </c>
      <c r="J623" s="203">
        <f t="shared" si="7"/>
        <v>99.8448905109489</v>
      </c>
      <c r="K623" s="203"/>
    </row>
    <row r="624" spans="1:11" ht="25.5" x14ac:dyDescent="0.25">
      <c r="A624" s="179" t="s">
        <v>142</v>
      </c>
      <c r="B624" s="19" t="s">
        <v>309</v>
      </c>
      <c r="C624" s="19" t="s">
        <v>15</v>
      </c>
      <c r="D624" s="19" t="s">
        <v>509</v>
      </c>
      <c r="E624" s="19" t="s">
        <v>143</v>
      </c>
      <c r="F624" s="201">
        <v>1096</v>
      </c>
      <c r="G624" s="201">
        <v>0</v>
      </c>
      <c r="H624" s="201">
        <v>1094.3</v>
      </c>
      <c r="I624" s="202">
        <v>0</v>
      </c>
      <c r="J624" s="203">
        <f t="shared" si="7"/>
        <v>99.8448905109489</v>
      </c>
      <c r="K624" s="203"/>
    </row>
    <row r="625" spans="1:11" ht="25.5" x14ac:dyDescent="0.25">
      <c r="A625" s="179" t="s">
        <v>388</v>
      </c>
      <c r="B625" s="19" t="s">
        <v>309</v>
      </c>
      <c r="C625" s="19" t="s">
        <v>15</v>
      </c>
      <c r="D625" s="19" t="s">
        <v>389</v>
      </c>
      <c r="E625" s="19"/>
      <c r="F625" s="201">
        <v>1580.7</v>
      </c>
      <c r="G625" s="201">
        <v>0</v>
      </c>
      <c r="H625" s="201">
        <v>1509.7</v>
      </c>
      <c r="I625" s="202">
        <v>0</v>
      </c>
      <c r="J625" s="203">
        <f t="shared" si="7"/>
        <v>95.508319099133303</v>
      </c>
      <c r="K625" s="203"/>
    </row>
    <row r="626" spans="1:11" ht="38.25" x14ac:dyDescent="0.25">
      <c r="A626" s="179" t="s">
        <v>464</v>
      </c>
      <c r="B626" s="19" t="s">
        <v>309</v>
      </c>
      <c r="C626" s="19" t="s">
        <v>15</v>
      </c>
      <c r="D626" s="19" t="s">
        <v>465</v>
      </c>
      <c r="E626" s="19"/>
      <c r="F626" s="201">
        <v>1580.7</v>
      </c>
      <c r="G626" s="201">
        <v>0</v>
      </c>
      <c r="H626" s="201">
        <v>1509.7</v>
      </c>
      <c r="I626" s="202">
        <v>0</v>
      </c>
      <c r="J626" s="203">
        <f t="shared" si="7"/>
        <v>95.508319099133303</v>
      </c>
      <c r="K626" s="203"/>
    </row>
    <row r="627" spans="1:11" ht="51" x14ac:dyDescent="0.25">
      <c r="A627" s="179" t="s">
        <v>466</v>
      </c>
      <c r="B627" s="19" t="s">
        <v>309</v>
      </c>
      <c r="C627" s="19" t="s">
        <v>15</v>
      </c>
      <c r="D627" s="19" t="s">
        <v>467</v>
      </c>
      <c r="E627" s="19"/>
      <c r="F627" s="201">
        <v>1580.7</v>
      </c>
      <c r="G627" s="201">
        <v>0</v>
      </c>
      <c r="H627" s="201">
        <v>1509.7</v>
      </c>
      <c r="I627" s="202">
        <v>0</v>
      </c>
      <c r="J627" s="203">
        <f t="shared" ref="J627:J690" si="8">H627/F627*100</f>
        <v>95.508319099133303</v>
      </c>
      <c r="K627" s="203"/>
    </row>
    <row r="628" spans="1:11" ht="25.5" x14ac:dyDescent="0.25">
      <c r="A628" s="179" t="s">
        <v>468</v>
      </c>
      <c r="B628" s="19" t="s">
        <v>309</v>
      </c>
      <c r="C628" s="19" t="s">
        <v>15</v>
      </c>
      <c r="D628" s="19" t="s">
        <v>469</v>
      </c>
      <c r="E628" s="19"/>
      <c r="F628" s="201">
        <v>1580.7</v>
      </c>
      <c r="G628" s="201">
        <v>0</v>
      </c>
      <c r="H628" s="201">
        <v>1509.7</v>
      </c>
      <c r="I628" s="202">
        <v>0</v>
      </c>
      <c r="J628" s="203">
        <f t="shared" si="8"/>
        <v>95.508319099133303</v>
      </c>
      <c r="K628" s="203"/>
    </row>
    <row r="629" spans="1:11" x14ac:dyDescent="0.25">
      <c r="A629" s="179" t="s">
        <v>100</v>
      </c>
      <c r="B629" s="19" t="s">
        <v>309</v>
      </c>
      <c r="C629" s="19" t="s">
        <v>15</v>
      </c>
      <c r="D629" s="19" t="s">
        <v>469</v>
      </c>
      <c r="E629" s="19" t="s">
        <v>101</v>
      </c>
      <c r="F629" s="201">
        <v>1580.7</v>
      </c>
      <c r="G629" s="201">
        <v>0</v>
      </c>
      <c r="H629" s="201">
        <v>1509.7</v>
      </c>
      <c r="I629" s="202">
        <v>0</v>
      </c>
      <c r="J629" s="203">
        <f t="shared" si="8"/>
        <v>95.508319099133303</v>
      </c>
      <c r="K629" s="203"/>
    </row>
    <row r="630" spans="1:11" ht="51" x14ac:dyDescent="0.25">
      <c r="A630" s="179" t="s">
        <v>199</v>
      </c>
      <c r="B630" s="19" t="s">
        <v>309</v>
      </c>
      <c r="C630" s="19" t="s">
        <v>15</v>
      </c>
      <c r="D630" s="19" t="s">
        <v>469</v>
      </c>
      <c r="E630" s="19" t="s">
        <v>200</v>
      </c>
      <c r="F630" s="201">
        <v>1580.7</v>
      </c>
      <c r="G630" s="201">
        <v>0</v>
      </c>
      <c r="H630" s="201">
        <v>1509.7</v>
      </c>
      <c r="I630" s="202">
        <v>0</v>
      </c>
      <c r="J630" s="203">
        <f t="shared" si="8"/>
        <v>95.508319099133303</v>
      </c>
      <c r="K630" s="203"/>
    </row>
    <row r="631" spans="1:11" x14ac:dyDescent="0.25">
      <c r="A631" s="179" t="s">
        <v>28</v>
      </c>
      <c r="B631" s="19" t="s">
        <v>309</v>
      </c>
      <c r="C631" s="19" t="s">
        <v>15</v>
      </c>
      <c r="D631" s="19" t="s">
        <v>29</v>
      </c>
      <c r="E631" s="19"/>
      <c r="F631" s="201">
        <v>131.9</v>
      </c>
      <c r="G631" s="201">
        <v>0</v>
      </c>
      <c r="H631" s="201">
        <v>131.9</v>
      </c>
      <c r="I631" s="202">
        <v>0</v>
      </c>
      <c r="J631" s="203">
        <f t="shared" si="8"/>
        <v>100</v>
      </c>
      <c r="K631" s="203"/>
    </row>
    <row r="632" spans="1:11" x14ac:dyDescent="0.25">
      <c r="A632" s="179" t="s">
        <v>128</v>
      </c>
      <c r="B632" s="19" t="s">
        <v>309</v>
      </c>
      <c r="C632" s="19" t="s">
        <v>15</v>
      </c>
      <c r="D632" s="19" t="s">
        <v>129</v>
      </c>
      <c r="E632" s="19"/>
      <c r="F632" s="201">
        <v>131.9</v>
      </c>
      <c r="G632" s="201">
        <v>0</v>
      </c>
      <c r="H632" s="201">
        <v>131.9</v>
      </c>
      <c r="I632" s="202">
        <v>0</v>
      </c>
      <c r="J632" s="203">
        <f t="shared" si="8"/>
        <v>100</v>
      </c>
      <c r="K632" s="203"/>
    </row>
    <row r="633" spans="1:11" ht="25.5" x14ac:dyDescent="0.25">
      <c r="A633" s="179" t="s">
        <v>40</v>
      </c>
      <c r="B633" s="19" t="s">
        <v>309</v>
      </c>
      <c r="C633" s="19" t="s">
        <v>15</v>
      </c>
      <c r="D633" s="19" t="s">
        <v>129</v>
      </c>
      <c r="E633" s="19" t="s">
        <v>41</v>
      </c>
      <c r="F633" s="201">
        <v>131.9</v>
      </c>
      <c r="G633" s="201">
        <v>0</v>
      </c>
      <c r="H633" s="201">
        <v>131.9</v>
      </c>
      <c r="I633" s="202">
        <v>0</v>
      </c>
      <c r="J633" s="203">
        <f t="shared" si="8"/>
        <v>100</v>
      </c>
      <c r="K633" s="203"/>
    </row>
    <row r="634" spans="1:11" ht="38.25" x14ac:dyDescent="0.25">
      <c r="A634" s="179" t="s">
        <v>42</v>
      </c>
      <c r="B634" s="19" t="s">
        <v>309</v>
      </c>
      <c r="C634" s="19" t="s">
        <v>15</v>
      </c>
      <c r="D634" s="19" t="s">
        <v>129</v>
      </c>
      <c r="E634" s="19" t="s">
        <v>43</v>
      </c>
      <c r="F634" s="201">
        <v>131.9</v>
      </c>
      <c r="G634" s="201">
        <v>0</v>
      </c>
      <c r="H634" s="201">
        <v>131.9</v>
      </c>
      <c r="I634" s="202">
        <v>0</v>
      </c>
      <c r="J634" s="203">
        <f t="shared" si="8"/>
        <v>100</v>
      </c>
      <c r="K634" s="203"/>
    </row>
    <row r="635" spans="1:11" x14ac:dyDescent="0.25">
      <c r="A635" s="178" t="s">
        <v>510</v>
      </c>
      <c r="B635" s="20" t="s">
        <v>309</v>
      </c>
      <c r="C635" s="20" t="s">
        <v>33</v>
      </c>
      <c r="D635" s="20"/>
      <c r="E635" s="20"/>
      <c r="F635" s="198">
        <v>926505.1</v>
      </c>
      <c r="G635" s="198">
        <v>0</v>
      </c>
      <c r="H635" s="198">
        <v>914184.4</v>
      </c>
      <c r="I635" s="199">
        <v>0</v>
      </c>
      <c r="J635" s="200">
        <f t="shared" si="8"/>
        <v>98.670196202913516</v>
      </c>
      <c r="K635" s="200"/>
    </row>
    <row r="636" spans="1:11" ht="25.5" x14ac:dyDescent="0.25">
      <c r="A636" s="179" t="s">
        <v>511</v>
      </c>
      <c r="B636" s="19" t="s">
        <v>309</v>
      </c>
      <c r="C636" s="19" t="s">
        <v>33</v>
      </c>
      <c r="D636" s="19" t="s">
        <v>512</v>
      </c>
      <c r="E636" s="19"/>
      <c r="F636" s="201">
        <v>60426.8</v>
      </c>
      <c r="G636" s="201">
        <v>0</v>
      </c>
      <c r="H636" s="201">
        <v>60102</v>
      </c>
      <c r="I636" s="202">
        <v>0</v>
      </c>
      <c r="J636" s="203">
        <f t="shared" si="8"/>
        <v>99.462490153375654</v>
      </c>
      <c r="K636" s="203"/>
    </row>
    <row r="637" spans="1:11" x14ac:dyDescent="0.25">
      <c r="A637" s="179" t="s">
        <v>513</v>
      </c>
      <c r="B637" s="19" t="s">
        <v>309</v>
      </c>
      <c r="C637" s="19" t="s">
        <v>33</v>
      </c>
      <c r="D637" s="19" t="s">
        <v>514</v>
      </c>
      <c r="E637" s="19"/>
      <c r="F637" s="201">
        <v>60426.8</v>
      </c>
      <c r="G637" s="201">
        <v>0</v>
      </c>
      <c r="H637" s="201">
        <v>60102</v>
      </c>
      <c r="I637" s="202">
        <v>0</v>
      </c>
      <c r="J637" s="203">
        <f t="shared" si="8"/>
        <v>99.462490153375654</v>
      </c>
      <c r="K637" s="203"/>
    </row>
    <row r="638" spans="1:11" ht="25.5" x14ac:dyDescent="0.25">
      <c r="A638" s="179" t="s">
        <v>515</v>
      </c>
      <c r="B638" s="19" t="s">
        <v>309</v>
      </c>
      <c r="C638" s="19" t="s">
        <v>33</v>
      </c>
      <c r="D638" s="19" t="s">
        <v>516</v>
      </c>
      <c r="E638" s="19"/>
      <c r="F638" s="201">
        <v>60426.8</v>
      </c>
      <c r="G638" s="201">
        <v>0</v>
      </c>
      <c r="H638" s="201">
        <v>60102</v>
      </c>
      <c r="I638" s="202">
        <v>0</v>
      </c>
      <c r="J638" s="203">
        <f t="shared" si="8"/>
        <v>99.462490153375654</v>
      </c>
      <c r="K638" s="203"/>
    </row>
    <row r="639" spans="1:11" ht="38.25" x14ac:dyDescent="0.25">
      <c r="A639" s="179" t="s">
        <v>517</v>
      </c>
      <c r="B639" s="19" t="s">
        <v>309</v>
      </c>
      <c r="C639" s="19" t="s">
        <v>33</v>
      </c>
      <c r="D639" s="19" t="s">
        <v>518</v>
      </c>
      <c r="E639" s="19"/>
      <c r="F639" s="201">
        <v>100</v>
      </c>
      <c r="G639" s="201">
        <v>0</v>
      </c>
      <c r="H639" s="201">
        <v>100</v>
      </c>
      <c r="I639" s="202">
        <v>0</v>
      </c>
      <c r="J639" s="203">
        <f t="shared" si="8"/>
        <v>100</v>
      </c>
      <c r="K639" s="203"/>
    </row>
    <row r="640" spans="1:11" ht="25.5" x14ac:dyDescent="0.25">
      <c r="A640" s="179" t="s">
        <v>40</v>
      </c>
      <c r="B640" s="19" t="s">
        <v>309</v>
      </c>
      <c r="C640" s="19" t="s">
        <v>33</v>
      </c>
      <c r="D640" s="19" t="s">
        <v>518</v>
      </c>
      <c r="E640" s="19" t="s">
        <v>41</v>
      </c>
      <c r="F640" s="201">
        <v>100</v>
      </c>
      <c r="G640" s="201">
        <v>0</v>
      </c>
      <c r="H640" s="201">
        <v>100</v>
      </c>
      <c r="I640" s="202">
        <v>0</v>
      </c>
      <c r="J640" s="203">
        <f t="shared" si="8"/>
        <v>100</v>
      </c>
      <c r="K640" s="203"/>
    </row>
    <row r="641" spans="1:11" ht="38.25" x14ac:dyDescent="0.25">
      <c r="A641" s="179" t="s">
        <v>42</v>
      </c>
      <c r="B641" s="19" t="s">
        <v>309</v>
      </c>
      <c r="C641" s="19" t="s">
        <v>33</v>
      </c>
      <c r="D641" s="19" t="s">
        <v>518</v>
      </c>
      <c r="E641" s="19" t="s">
        <v>43</v>
      </c>
      <c r="F641" s="201">
        <v>100</v>
      </c>
      <c r="G641" s="201">
        <v>0</v>
      </c>
      <c r="H641" s="201">
        <v>100</v>
      </c>
      <c r="I641" s="202">
        <v>0</v>
      </c>
      <c r="J641" s="203">
        <f t="shared" si="8"/>
        <v>100</v>
      </c>
      <c r="K641" s="203"/>
    </row>
    <row r="642" spans="1:11" ht="38.25" x14ac:dyDescent="0.25">
      <c r="A642" s="179" t="s">
        <v>519</v>
      </c>
      <c r="B642" s="19" t="s">
        <v>309</v>
      </c>
      <c r="C642" s="19" t="s">
        <v>33</v>
      </c>
      <c r="D642" s="19" t="s">
        <v>520</v>
      </c>
      <c r="E642" s="19"/>
      <c r="F642" s="201">
        <v>5450</v>
      </c>
      <c r="G642" s="201">
        <v>0</v>
      </c>
      <c r="H642" s="201">
        <v>5440.8</v>
      </c>
      <c r="I642" s="202">
        <v>0</v>
      </c>
      <c r="J642" s="203">
        <f t="shared" si="8"/>
        <v>99.831192660550457</v>
      </c>
      <c r="K642" s="203"/>
    </row>
    <row r="643" spans="1:11" ht="38.25" x14ac:dyDescent="0.25">
      <c r="A643" s="179" t="s">
        <v>148</v>
      </c>
      <c r="B643" s="19" t="s">
        <v>309</v>
      </c>
      <c r="C643" s="19" t="s">
        <v>33</v>
      </c>
      <c r="D643" s="19" t="s">
        <v>520</v>
      </c>
      <c r="E643" s="19" t="s">
        <v>149</v>
      </c>
      <c r="F643" s="201">
        <v>5450</v>
      </c>
      <c r="G643" s="201">
        <v>0</v>
      </c>
      <c r="H643" s="201">
        <v>5440.8</v>
      </c>
      <c r="I643" s="202">
        <v>0</v>
      </c>
      <c r="J643" s="203">
        <f t="shared" si="8"/>
        <v>99.831192660550457</v>
      </c>
      <c r="K643" s="203"/>
    </row>
    <row r="644" spans="1:11" x14ac:dyDescent="0.25">
      <c r="A644" s="179" t="s">
        <v>150</v>
      </c>
      <c r="B644" s="19" t="s">
        <v>309</v>
      </c>
      <c r="C644" s="19" t="s">
        <v>33</v>
      </c>
      <c r="D644" s="19" t="s">
        <v>520</v>
      </c>
      <c r="E644" s="19" t="s">
        <v>151</v>
      </c>
      <c r="F644" s="201">
        <v>5450</v>
      </c>
      <c r="G644" s="201">
        <v>0</v>
      </c>
      <c r="H644" s="201">
        <v>5440.8</v>
      </c>
      <c r="I644" s="202">
        <v>0</v>
      </c>
      <c r="J644" s="203">
        <f t="shared" si="8"/>
        <v>99.831192660550457</v>
      </c>
      <c r="K644" s="203"/>
    </row>
    <row r="645" spans="1:11" ht="38.25" x14ac:dyDescent="0.25">
      <c r="A645" s="179" t="s">
        <v>521</v>
      </c>
      <c r="B645" s="19" t="s">
        <v>309</v>
      </c>
      <c r="C645" s="19" t="s">
        <v>33</v>
      </c>
      <c r="D645" s="19" t="s">
        <v>522</v>
      </c>
      <c r="E645" s="19"/>
      <c r="F645" s="201">
        <v>21776</v>
      </c>
      <c r="G645" s="201">
        <v>0</v>
      </c>
      <c r="H645" s="201">
        <v>21513.7</v>
      </c>
      <c r="I645" s="202">
        <v>0</v>
      </c>
      <c r="J645" s="203">
        <f t="shared" si="8"/>
        <v>98.795462894930196</v>
      </c>
      <c r="K645" s="203"/>
    </row>
    <row r="646" spans="1:11" ht="25.5" x14ac:dyDescent="0.25">
      <c r="A646" s="179" t="s">
        <v>40</v>
      </c>
      <c r="B646" s="19" t="s">
        <v>309</v>
      </c>
      <c r="C646" s="19" t="s">
        <v>33</v>
      </c>
      <c r="D646" s="19" t="s">
        <v>522</v>
      </c>
      <c r="E646" s="19" t="s">
        <v>41</v>
      </c>
      <c r="F646" s="201">
        <v>21776</v>
      </c>
      <c r="G646" s="201">
        <v>0</v>
      </c>
      <c r="H646" s="201">
        <v>21513.7</v>
      </c>
      <c r="I646" s="202">
        <v>0</v>
      </c>
      <c r="J646" s="203">
        <f t="shared" si="8"/>
        <v>98.795462894930196</v>
      </c>
      <c r="K646" s="203"/>
    </row>
    <row r="647" spans="1:11" ht="38.25" x14ac:dyDescent="0.25">
      <c r="A647" s="179" t="s">
        <v>42</v>
      </c>
      <c r="B647" s="19" t="s">
        <v>309</v>
      </c>
      <c r="C647" s="19" t="s">
        <v>33</v>
      </c>
      <c r="D647" s="19" t="s">
        <v>522</v>
      </c>
      <c r="E647" s="19" t="s">
        <v>43</v>
      </c>
      <c r="F647" s="201">
        <v>21776</v>
      </c>
      <c r="G647" s="201">
        <v>0</v>
      </c>
      <c r="H647" s="201">
        <v>21513.7</v>
      </c>
      <c r="I647" s="202">
        <v>0</v>
      </c>
      <c r="J647" s="203">
        <f t="shared" si="8"/>
        <v>98.795462894930196</v>
      </c>
      <c r="K647" s="203"/>
    </row>
    <row r="648" spans="1:11" ht="38.25" x14ac:dyDescent="0.25">
      <c r="A648" s="179" t="s">
        <v>523</v>
      </c>
      <c r="B648" s="19" t="s">
        <v>309</v>
      </c>
      <c r="C648" s="19" t="s">
        <v>33</v>
      </c>
      <c r="D648" s="19" t="s">
        <v>524</v>
      </c>
      <c r="E648" s="19"/>
      <c r="F648" s="201">
        <v>9249.5</v>
      </c>
      <c r="G648" s="201">
        <v>0</v>
      </c>
      <c r="H648" s="201">
        <v>9232</v>
      </c>
      <c r="I648" s="202">
        <v>0</v>
      </c>
      <c r="J648" s="203">
        <f t="shared" si="8"/>
        <v>99.810800583815336</v>
      </c>
      <c r="K648" s="203"/>
    </row>
    <row r="649" spans="1:11" ht="25.5" x14ac:dyDescent="0.25">
      <c r="A649" s="179" t="s">
        <v>40</v>
      </c>
      <c r="B649" s="19" t="s">
        <v>309</v>
      </c>
      <c r="C649" s="19" t="s">
        <v>33</v>
      </c>
      <c r="D649" s="19" t="s">
        <v>524</v>
      </c>
      <c r="E649" s="19" t="s">
        <v>41</v>
      </c>
      <c r="F649" s="201">
        <v>9249.5</v>
      </c>
      <c r="G649" s="201">
        <v>0</v>
      </c>
      <c r="H649" s="201">
        <v>9232</v>
      </c>
      <c r="I649" s="202">
        <v>0</v>
      </c>
      <c r="J649" s="203">
        <f t="shared" si="8"/>
        <v>99.810800583815336</v>
      </c>
      <c r="K649" s="203"/>
    </row>
    <row r="650" spans="1:11" ht="38.25" x14ac:dyDescent="0.25">
      <c r="A650" s="179" t="s">
        <v>42</v>
      </c>
      <c r="B650" s="19" t="s">
        <v>309</v>
      </c>
      <c r="C650" s="19" t="s">
        <v>33</v>
      </c>
      <c r="D650" s="19" t="s">
        <v>524</v>
      </c>
      <c r="E650" s="19" t="s">
        <v>43</v>
      </c>
      <c r="F650" s="201">
        <v>9249.5</v>
      </c>
      <c r="G650" s="201">
        <v>0</v>
      </c>
      <c r="H650" s="201">
        <v>9232</v>
      </c>
      <c r="I650" s="202">
        <v>0</v>
      </c>
      <c r="J650" s="203">
        <f t="shared" si="8"/>
        <v>99.810800583815336</v>
      </c>
      <c r="K650" s="203"/>
    </row>
    <row r="651" spans="1:11" ht="38.25" x14ac:dyDescent="0.25">
      <c r="A651" s="179" t="s">
        <v>519</v>
      </c>
      <c r="B651" s="19" t="s">
        <v>309</v>
      </c>
      <c r="C651" s="19" t="s">
        <v>33</v>
      </c>
      <c r="D651" s="19" t="s">
        <v>525</v>
      </c>
      <c r="E651" s="19"/>
      <c r="F651" s="201">
        <v>2037.7</v>
      </c>
      <c r="G651" s="201">
        <v>0</v>
      </c>
      <c r="H651" s="201">
        <v>2037.7</v>
      </c>
      <c r="I651" s="202">
        <v>0</v>
      </c>
      <c r="J651" s="203">
        <f t="shared" si="8"/>
        <v>100</v>
      </c>
      <c r="K651" s="203"/>
    </row>
    <row r="652" spans="1:11" ht="25.5" x14ac:dyDescent="0.25">
      <c r="A652" s="179" t="s">
        <v>40</v>
      </c>
      <c r="B652" s="19" t="s">
        <v>309</v>
      </c>
      <c r="C652" s="19" t="s">
        <v>33</v>
      </c>
      <c r="D652" s="19" t="s">
        <v>525</v>
      </c>
      <c r="E652" s="19" t="s">
        <v>41</v>
      </c>
      <c r="F652" s="201">
        <v>346.4</v>
      </c>
      <c r="G652" s="201">
        <v>0</v>
      </c>
      <c r="H652" s="201">
        <v>346.4</v>
      </c>
      <c r="I652" s="202">
        <v>0</v>
      </c>
      <c r="J652" s="203">
        <f t="shared" si="8"/>
        <v>100</v>
      </c>
      <c r="K652" s="203"/>
    </row>
    <row r="653" spans="1:11" ht="38.25" x14ac:dyDescent="0.25">
      <c r="A653" s="179" t="s">
        <v>42</v>
      </c>
      <c r="B653" s="19" t="s">
        <v>309</v>
      </c>
      <c r="C653" s="19" t="s">
        <v>33</v>
      </c>
      <c r="D653" s="19" t="s">
        <v>525</v>
      </c>
      <c r="E653" s="19" t="s">
        <v>43</v>
      </c>
      <c r="F653" s="201">
        <v>346.4</v>
      </c>
      <c r="G653" s="201">
        <v>0</v>
      </c>
      <c r="H653" s="201">
        <v>346.4</v>
      </c>
      <c r="I653" s="202">
        <v>0</v>
      </c>
      <c r="J653" s="203">
        <f t="shared" si="8"/>
        <v>100</v>
      </c>
      <c r="K653" s="203"/>
    </row>
    <row r="654" spans="1:11" ht="38.25" x14ac:dyDescent="0.25">
      <c r="A654" s="179" t="s">
        <v>148</v>
      </c>
      <c r="B654" s="19" t="s">
        <v>309</v>
      </c>
      <c r="C654" s="19" t="s">
        <v>33</v>
      </c>
      <c r="D654" s="19" t="s">
        <v>525</v>
      </c>
      <c r="E654" s="19" t="s">
        <v>149</v>
      </c>
      <c r="F654" s="201">
        <v>1691.3</v>
      </c>
      <c r="G654" s="201">
        <v>0</v>
      </c>
      <c r="H654" s="201">
        <v>1691.3</v>
      </c>
      <c r="I654" s="202">
        <v>0</v>
      </c>
      <c r="J654" s="203">
        <f t="shared" si="8"/>
        <v>100</v>
      </c>
      <c r="K654" s="203"/>
    </row>
    <row r="655" spans="1:11" x14ac:dyDescent="0.25">
      <c r="A655" s="179" t="s">
        <v>150</v>
      </c>
      <c r="B655" s="19" t="s">
        <v>309</v>
      </c>
      <c r="C655" s="19" t="s">
        <v>33</v>
      </c>
      <c r="D655" s="19" t="s">
        <v>525</v>
      </c>
      <c r="E655" s="19" t="s">
        <v>151</v>
      </c>
      <c r="F655" s="201">
        <v>1691.3</v>
      </c>
      <c r="G655" s="201">
        <v>0</v>
      </c>
      <c r="H655" s="201">
        <v>1691.3</v>
      </c>
      <c r="I655" s="202">
        <v>0</v>
      </c>
      <c r="J655" s="203">
        <f t="shared" si="8"/>
        <v>100</v>
      </c>
      <c r="K655" s="203"/>
    </row>
    <row r="656" spans="1:11" ht="38.25" x14ac:dyDescent="0.25">
      <c r="A656" s="179" t="s">
        <v>526</v>
      </c>
      <c r="B656" s="19" t="s">
        <v>309</v>
      </c>
      <c r="C656" s="19" t="s">
        <v>33</v>
      </c>
      <c r="D656" s="19" t="s">
        <v>527</v>
      </c>
      <c r="E656" s="19"/>
      <c r="F656" s="201">
        <v>19187</v>
      </c>
      <c r="G656" s="201">
        <v>0</v>
      </c>
      <c r="H656" s="201">
        <v>19166.2</v>
      </c>
      <c r="I656" s="202">
        <v>0</v>
      </c>
      <c r="J656" s="203">
        <f t="shared" si="8"/>
        <v>99.891593266274043</v>
      </c>
      <c r="K656" s="203"/>
    </row>
    <row r="657" spans="1:11" ht="25.5" x14ac:dyDescent="0.25">
      <c r="A657" s="179" t="s">
        <v>40</v>
      </c>
      <c r="B657" s="19" t="s">
        <v>309</v>
      </c>
      <c r="C657" s="19" t="s">
        <v>33</v>
      </c>
      <c r="D657" s="19" t="s">
        <v>527</v>
      </c>
      <c r="E657" s="19" t="s">
        <v>41</v>
      </c>
      <c r="F657" s="201">
        <v>19187</v>
      </c>
      <c r="G657" s="201">
        <v>0</v>
      </c>
      <c r="H657" s="201">
        <v>19166.2</v>
      </c>
      <c r="I657" s="202">
        <v>0</v>
      </c>
      <c r="J657" s="203">
        <f t="shared" si="8"/>
        <v>99.891593266274043</v>
      </c>
      <c r="K657" s="203"/>
    </row>
    <row r="658" spans="1:11" ht="38.25" x14ac:dyDescent="0.25">
      <c r="A658" s="179" t="s">
        <v>42</v>
      </c>
      <c r="B658" s="19" t="s">
        <v>309</v>
      </c>
      <c r="C658" s="19" t="s">
        <v>33</v>
      </c>
      <c r="D658" s="19" t="s">
        <v>527</v>
      </c>
      <c r="E658" s="19" t="s">
        <v>43</v>
      </c>
      <c r="F658" s="201">
        <v>19187</v>
      </c>
      <c r="G658" s="201">
        <v>0</v>
      </c>
      <c r="H658" s="201">
        <v>19166.2</v>
      </c>
      <c r="I658" s="202">
        <v>0</v>
      </c>
      <c r="J658" s="203">
        <f t="shared" si="8"/>
        <v>99.891593266274043</v>
      </c>
      <c r="K658" s="203"/>
    </row>
    <row r="659" spans="1:11" ht="38.25" x14ac:dyDescent="0.25">
      <c r="A659" s="179" t="s">
        <v>523</v>
      </c>
      <c r="B659" s="19" t="s">
        <v>309</v>
      </c>
      <c r="C659" s="19" t="s">
        <v>33</v>
      </c>
      <c r="D659" s="19" t="s">
        <v>528</v>
      </c>
      <c r="E659" s="19"/>
      <c r="F659" s="201">
        <v>2626.6</v>
      </c>
      <c r="G659" s="201">
        <v>0</v>
      </c>
      <c r="H659" s="201">
        <v>2611.6999999999998</v>
      </c>
      <c r="I659" s="202">
        <v>0</v>
      </c>
      <c r="J659" s="203">
        <f t="shared" si="8"/>
        <v>99.432726718952253</v>
      </c>
      <c r="K659" s="203"/>
    </row>
    <row r="660" spans="1:11" ht="63.75" x14ac:dyDescent="0.25">
      <c r="A660" s="179" t="s">
        <v>24</v>
      </c>
      <c r="B660" s="19" t="s">
        <v>309</v>
      </c>
      <c r="C660" s="19" t="s">
        <v>33</v>
      </c>
      <c r="D660" s="19" t="s">
        <v>528</v>
      </c>
      <c r="E660" s="19" t="s">
        <v>25</v>
      </c>
      <c r="F660" s="201">
        <v>2626.6</v>
      </c>
      <c r="G660" s="201">
        <v>0</v>
      </c>
      <c r="H660" s="201">
        <v>2611.6999999999998</v>
      </c>
      <c r="I660" s="202">
        <v>0</v>
      </c>
      <c r="J660" s="203">
        <f t="shared" si="8"/>
        <v>99.432726718952253</v>
      </c>
      <c r="K660" s="203"/>
    </row>
    <row r="661" spans="1:11" ht="25.5" x14ac:dyDescent="0.25">
      <c r="A661" s="179" t="s">
        <v>142</v>
      </c>
      <c r="B661" s="19" t="s">
        <v>309</v>
      </c>
      <c r="C661" s="19" t="s">
        <v>33</v>
      </c>
      <c r="D661" s="19" t="s">
        <v>528</v>
      </c>
      <c r="E661" s="19" t="s">
        <v>143</v>
      </c>
      <c r="F661" s="201">
        <v>2626.6</v>
      </c>
      <c r="G661" s="201">
        <v>0</v>
      </c>
      <c r="H661" s="201">
        <v>2611.6999999999998</v>
      </c>
      <c r="I661" s="202">
        <v>0</v>
      </c>
      <c r="J661" s="203">
        <f t="shared" si="8"/>
        <v>99.432726718952253</v>
      </c>
      <c r="K661" s="203"/>
    </row>
    <row r="662" spans="1:11" ht="38.25" x14ac:dyDescent="0.25">
      <c r="A662" s="179" t="s">
        <v>214</v>
      </c>
      <c r="B662" s="19" t="s">
        <v>309</v>
      </c>
      <c r="C662" s="19" t="s">
        <v>33</v>
      </c>
      <c r="D662" s="19" t="s">
        <v>215</v>
      </c>
      <c r="E662" s="19"/>
      <c r="F662" s="201">
        <v>54344.7</v>
      </c>
      <c r="G662" s="201">
        <v>0</v>
      </c>
      <c r="H662" s="201">
        <v>53395.6</v>
      </c>
      <c r="I662" s="202">
        <v>0</v>
      </c>
      <c r="J662" s="203">
        <f t="shared" si="8"/>
        <v>98.253555544514924</v>
      </c>
      <c r="K662" s="203"/>
    </row>
    <row r="663" spans="1:11" ht="25.5" x14ac:dyDescent="0.25">
      <c r="A663" s="179" t="s">
        <v>250</v>
      </c>
      <c r="B663" s="19" t="s">
        <v>309</v>
      </c>
      <c r="C663" s="19" t="s">
        <v>33</v>
      </c>
      <c r="D663" s="19" t="s">
        <v>251</v>
      </c>
      <c r="E663" s="19"/>
      <c r="F663" s="201">
        <v>54344.7</v>
      </c>
      <c r="G663" s="201">
        <v>0</v>
      </c>
      <c r="H663" s="201">
        <v>53395.6</v>
      </c>
      <c r="I663" s="202">
        <v>0</v>
      </c>
      <c r="J663" s="203">
        <f t="shared" si="8"/>
        <v>98.253555544514924</v>
      </c>
      <c r="K663" s="203"/>
    </row>
    <row r="664" spans="1:11" ht="25.5" x14ac:dyDescent="0.25">
      <c r="A664" s="179" t="s">
        <v>430</v>
      </c>
      <c r="B664" s="19" t="s">
        <v>309</v>
      </c>
      <c r="C664" s="19" t="s">
        <v>33</v>
      </c>
      <c r="D664" s="19" t="s">
        <v>431</v>
      </c>
      <c r="E664" s="19"/>
      <c r="F664" s="201">
        <v>54344.7</v>
      </c>
      <c r="G664" s="201">
        <v>0</v>
      </c>
      <c r="H664" s="201">
        <v>53395.6</v>
      </c>
      <c r="I664" s="202">
        <v>0</v>
      </c>
      <c r="J664" s="203">
        <f t="shared" si="8"/>
        <v>98.253555544514924</v>
      </c>
      <c r="K664" s="203"/>
    </row>
    <row r="665" spans="1:11" ht="25.5" x14ac:dyDescent="0.25">
      <c r="A665" s="179" t="s">
        <v>529</v>
      </c>
      <c r="B665" s="19" t="s">
        <v>309</v>
      </c>
      <c r="C665" s="19" t="s">
        <v>33</v>
      </c>
      <c r="D665" s="19" t="s">
        <v>530</v>
      </c>
      <c r="E665" s="19"/>
      <c r="F665" s="201">
        <v>18488.099999999999</v>
      </c>
      <c r="G665" s="201">
        <v>0</v>
      </c>
      <c r="H665" s="201">
        <v>17885.5</v>
      </c>
      <c r="I665" s="202">
        <v>0</v>
      </c>
      <c r="J665" s="203">
        <f t="shared" si="8"/>
        <v>96.740606119612082</v>
      </c>
      <c r="K665" s="203"/>
    </row>
    <row r="666" spans="1:11" ht="63.75" x14ac:dyDescent="0.25">
      <c r="A666" s="179" t="s">
        <v>24</v>
      </c>
      <c r="B666" s="19" t="s">
        <v>309</v>
      </c>
      <c r="C666" s="19" t="s">
        <v>33</v>
      </c>
      <c r="D666" s="19" t="s">
        <v>530</v>
      </c>
      <c r="E666" s="19" t="s">
        <v>25</v>
      </c>
      <c r="F666" s="201">
        <v>17265.5</v>
      </c>
      <c r="G666" s="201">
        <v>0</v>
      </c>
      <c r="H666" s="201">
        <v>17262.900000000001</v>
      </c>
      <c r="I666" s="202">
        <v>0</v>
      </c>
      <c r="J666" s="203">
        <f t="shared" si="8"/>
        <v>99.984941067446655</v>
      </c>
      <c r="K666" s="203"/>
    </row>
    <row r="667" spans="1:11" ht="25.5" x14ac:dyDescent="0.25">
      <c r="A667" s="179" t="s">
        <v>142</v>
      </c>
      <c r="B667" s="19" t="s">
        <v>309</v>
      </c>
      <c r="C667" s="19" t="s">
        <v>33</v>
      </c>
      <c r="D667" s="19" t="s">
        <v>530</v>
      </c>
      <c r="E667" s="19" t="s">
        <v>143</v>
      </c>
      <c r="F667" s="201">
        <v>17265.5</v>
      </c>
      <c r="G667" s="201">
        <v>0</v>
      </c>
      <c r="H667" s="201">
        <v>17262.900000000001</v>
      </c>
      <c r="I667" s="202">
        <v>0</v>
      </c>
      <c r="J667" s="203">
        <f t="shared" si="8"/>
        <v>99.984941067446655</v>
      </c>
      <c r="K667" s="203"/>
    </row>
    <row r="668" spans="1:11" ht="25.5" x14ac:dyDescent="0.25">
      <c r="A668" s="179" t="s">
        <v>40</v>
      </c>
      <c r="B668" s="19" t="s">
        <v>309</v>
      </c>
      <c r="C668" s="19" t="s">
        <v>33</v>
      </c>
      <c r="D668" s="19" t="s">
        <v>530</v>
      </c>
      <c r="E668" s="19" t="s">
        <v>41</v>
      </c>
      <c r="F668" s="201">
        <v>1222.5999999999999</v>
      </c>
      <c r="G668" s="201">
        <v>0</v>
      </c>
      <c r="H668" s="201">
        <v>622.6</v>
      </c>
      <c r="I668" s="202">
        <v>0</v>
      </c>
      <c r="J668" s="203">
        <f t="shared" si="8"/>
        <v>50.924259774251603</v>
      </c>
      <c r="K668" s="203"/>
    </row>
    <row r="669" spans="1:11" ht="38.25" x14ac:dyDescent="0.25">
      <c r="A669" s="179" t="s">
        <v>42</v>
      </c>
      <c r="B669" s="19" t="s">
        <v>309</v>
      </c>
      <c r="C669" s="19" t="s">
        <v>33</v>
      </c>
      <c r="D669" s="19" t="s">
        <v>530</v>
      </c>
      <c r="E669" s="19" t="s">
        <v>43</v>
      </c>
      <c r="F669" s="201">
        <v>1222.5999999999999</v>
      </c>
      <c r="G669" s="201">
        <v>0</v>
      </c>
      <c r="H669" s="201">
        <v>622.6</v>
      </c>
      <c r="I669" s="202">
        <v>0</v>
      </c>
      <c r="J669" s="203">
        <f t="shared" si="8"/>
        <v>50.924259774251603</v>
      </c>
      <c r="K669" s="203"/>
    </row>
    <row r="670" spans="1:11" ht="25.5" x14ac:dyDescent="0.25">
      <c r="A670" s="179" t="s">
        <v>531</v>
      </c>
      <c r="B670" s="19" t="s">
        <v>309</v>
      </c>
      <c r="C670" s="19" t="s">
        <v>33</v>
      </c>
      <c r="D670" s="19" t="s">
        <v>532</v>
      </c>
      <c r="E670" s="19"/>
      <c r="F670" s="201">
        <v>8200</v>
      </c>
      <c r="G670" s="201">
        <v>0</v>
      </c>
      <c r="H670" s="201">
        <v>8112.2</v>
      </c>
      <c r="I670" s="202">
        <v>0</v>
      </c>
      <c r="J670" s="203">
        <f t="shared" si="8"/>
        <v>98.92926829268292</v>
      </c>
      <c r="K670" s="203"/>
    </row>
    <row r="671" spans="1:11" ht="25.5" x14ac:dyDescent="0.25">
      <c r="A671" s="179" t="s">
        <v>40</v>
      </c>
      <c r="B671" s="19" t="s">
        <v>309</v>
      </c>
      <c r="C671" s="19" t="s">
        <v>33</v>
      </c>
      <c r="D671" s="19" t="s">
        <v>532</v>
      </c>
      <c r="E671" s="19" t="s">
        <v>41</v>
      </c>
      <c r="F671" s="201">
        <v>8200</v>
      </c>
      <c r="G671" s="201">
        <v>0</v>
      </c>
      <c r="H671" s="201">
        <v>8112.2</v>
      </c>
      <c r="I671" s="202">
        <v>0</v>
      </c>
      <c r="J671" s="203">
        <f t="shared" si="8"/>
        <v>98.92926829268292</v>
      </c>
      <c r="K671" s="203"/>
    </row>
    <row r="672" spans="1:11" ht="38.25" x14ac:dyDescent="0.25">
      <c r="A672" s="179" t="s">
        <v>42</v>
      </c>
      <c r="B672" s="19" t="s">
        <v>309</v>
      </c>
      <c r="C672" s="19" t="s">
        <v>33</v>
      </c>
      <c r="D672" s="19" t="s">
        <v>532</v>
      </c>
      <c r="E672" s="19" t="s">
        <v>43</v>
      </c>
      <c r="F672" s="201">
        <v>8200</v>
      </c>
      <c r="G672" s="201">
        <v>0</v>
      </c>
      <c r="H672" s="201">
        <v>8112.2</v>
      </c>
      <c r="I672" s="202">
        <v>0</v>
      </c>
      <c r="J672" s="203">
        <f t="shared" si="8"/>
        <v>98.92926829268292</v>
      </c>
      <c r="K672" s="203"/>
    </row>
    <row r="673" spans="1:11" ht="25.5" x14ac:dyDescent="0.25">
      <c r="A673" s="179" t="s">
        <v>531</v>
      </c>
      <c r="B673" s="19" t="s">
        <v>309</v>
      </c>
      <c r="C673" s="19" t="s">
        <v>33</v>
      </c>
      <c r="D673" s="19" t="s">
        <v>533</v>
      </c>
      <c r="E673" s="19"/>
      <c r="F673" s="201">
        <v>27656.6</v>
      </c>
      <c r="G673" s="201">
        <v>0</v>
      </c>
      <c r="H673" s="201">
        <v>27397.9</v>
      </c>
      <c r="I673" s="202">
        <v>0</v>
      </c>
      <c r="J673" s="203">
        <f t="shared" si="8"/>
        <v>99.064599408459472</v>
      </c>
      <c r="K673" s="203"/>
    </row>
    <row r="674" spans="1:11" ht="63.75" x14ac:dyDescent="0.25">
      <c r="A674" s="179" t="s">
        <v>24</v>
      </c>
      <c r="B674" s="19" t="s">
        <v>309</v>
      </c>
      <c r="C674" s="19" t="s">
        <v>33</v>
      </c>
      <c r="D674" s="19" t="s">
        <v>533</v>
      </c>
      <c r="E674" s="19" t="s">
        <v>25</v>
      </c>
      <c r="F674" s="201">
        <v>22808.9</v>
      </c>
      <c r="G674" s="201">
        <v>0</v>
      </c>
      <c r="H674" s="201">
        <v>22802.400000000001</v>
      </c>
      <c r="I674" s="202">
        <v>0</v>
      </c>
      <c r="J674" s="203">
        <f t="shared" si="8"/>
        <v>99.971502352152015</v>
      </c>
      <c r="K674" s="203"/>
    </row>
    <row r="675" spans="1:11" ht="25.5" x14ac:dyDescent="0.25">
      <c r="A675" s="179" t="s">
        <v>142</v>
      </c>
      <c r="B675" s="19" t="s">
        <v>309</v>
      </c>
      <c r="C675" s="19" t="s">
        <v>33</v>
      </c>
      <c r="D675" s="19" t="s">
        <v>533</v>
      </c>
      <c r="E675" s="19" t="s">
        <v>143</v>
      </c>
      <c r="F675" s="201">
        <v>22808.9</v>
      </c>
      <c r="G675" s="201">
        <v>0</v>
      </c>
      <c r="H675" s="201">
        <v>22802.400000000001</v>
      </c>
      <c r="I675" s="202">
        <v>0</v>
      </c>
      <c r="J675" s="203">
        <f t="shared" si="8"/>
        <v>99.971502352152015</v>
      </c>
      <c r="K675" s="203"/>
    </row>
    <row r="676" spans="1:11" ht="25.5" x14ac:dyDescent="0.25">
      <c r="A676" s="179" t="s">
        <v>40</v>
      </c>
      <c r="B676" s="19" t="s">
        <v>309</v>
      </c>
      <c r="C676" s="19" t="s">
        <v>33</v>
      </c>
      <c r="D676" s="19" t="s">
        <v>533</v>
      </c>
      <c r="E676" s="19" t="s">
        <v>41</v>
      </c>
      <c r="F676" s="201">
        <v>4769.7</v>
      </c>
      <c r="G676" s="201">
        <v>0</v>
      </c>
      <c r="H676" s="201">
        <v>4538.5</v>
      </c>
      <c r="I676" s="202">
        <v>0</v>
      </c>
      <c r="J676" s="203">
        <f t="shared" si="8"/>
        <v>95.152734972849444</v>
      </c>
      <c r="K676" s="203"/>
    </row>
    <row r="677" spans="1:11" ht="38.25" x14ac:dyDescent="0.25">
      <c r="A677" s="179" t="s">
        <v>42</v>
      </c>
      <c r="B677" s="19" t="s">
        <v>309</v>
      </c>
      <c r="C677" s="19" t="s">
        <v>33</v>
      </c>
      <c r="D677" s="19" t="s">
        <v>533</v>
      </c>
      <c r="E677" s="19" t="s">
        <v>43</v>
      </c>
      <c r="F677" s="201">
        <v>4769.7</v>
      </c>
      <c r="G677" s="201">
        <v>0</v>
      </c>
      <c r="H677" s="201">
        <v>4538.5</v>
      </c>
      <c r="I677" s="202">
        <v>0</v>
      </c>
      <c r="J677" s="203">
        <f t="shared" si="8"/>
        <v>95.152734972849444</v>
      </c>
      <c r="K677" s="203"/>
    </row>
    <row r="678" spans="1:11" x14ac:dyDescent="0.25">
      <c r="A678" s="179" t="s">
        <v>100</v>
      </c>
      <c r="B678" s="19" t="s">
        <v>309</v>
      </c>
      <c r="C678" s="19" t="s">
        <v>33</v>
      </c>
      <c r="D678" s="19" t="s">
        <v>533</v>
      </c>
      <c r="E678" s="19" t="s">
        <v>101</v>
      </c>
      <c r="F678" s="201">
        <v>78</v>
      </c>
      <c r="G678" s="201">
        <v>0</v>
      </c>
      <c r="H678" s="201">
        <v>57</v>
      </c>
      <c r="I678" s="202">
        <v>0</v>
      </c>
      <c r="J678" s="203">
        <f t="shared" si="8"/>
        <v>73.076923076923066</v>
      </c>
      <c r="K678" s="203"/>
    </row>
    <row r="679" spans="1:11" x14ac:dyDescent="0.25">
      <c r="A679" s="179" t="s">
        <v>102</v>
      </c>
      <c r="B679" s="19" t="s">
        <v>309</v>
      </c>
      <c r="C679" s="19" t="s">
        <v>33</v>
      </c>
      <c r="D679" s="19" t="s">
        <v>533</v>
      </c>
      <c r="E679" s="19" t="s">
        <v>103</v>
      </c>
      <c r="F679" s="201">
        <v>78</v>
      </c>
      <c r="G679" s="201">
        <v>0</v>
      </c>
      <c r="H679" s="201">
        <v>57</v>
      </c>
      <c r="I679" s="202">
        <v>0</v>
      </c>
      <c r="J679" s="203">
        <f t="shared" si="8"/>
        <v>73.076923076923066</v>
      </c>
      <c r="K679" s="203"/>
    </row>
    <row r="680" spans="1:11" ht="51" x14ac:dyDescent="0.25">
      <c r="A680" s="179" t="s">
        <v>165</v>
      </c>
      <c r="B680" s="19" t="s">
        <v>309</v>
      </c>
      <c r="C680" s="19" t="s">
        <v>33</v>
      </c>
      <c r="D680" s="19" t="s">
        <v>166</v>
      </c>
      <c r="E680" s="19"/>
      <c r="F680" s="201">
        <v>10600</v>
      </c>
      <c r="G680" s="201">
        <v>0</v>
      </c>
      <c r="H680" s="201">
        <v>10206.799999999999</v>
      </c>
      <c r="I680" s="202">
        <v>0</v>
      </c>
      <c r="J680" s="203">
        <f t="shared" si="8"/>
        <v>96.290566037735843</v>
      </c>
      <c r="K680" s="203"/>
    </row>
    <row r="681" spans="1:11" ht="25.5" x14ac:dyDescent="0.25">
      <c r="A681" s="179" t="s">
        <v>534</v>
      </c>
      <c r="B681" s="19" t="s">
        <v>309</v>
      </c>
      <c r="C681" s="19" t="s">
        <v>33</v>
      </c>
      <c r="D681" s="19" t="s">
        <v>535</v>
      </c>
      <c r="E681" s="19"/>
      <c r="F681" s="201">
        <v>10600</v>
      </c>
      <c r="G681" s="201">
        <v>0</v>
      </c>
      <c r="H681" s="201">
        <v>10206.799999999999</v>
      </c>
      <c r="I681" s="202">
        <v>0</v>
      </c>
      <c r="J681" s="203">
        <f t="shared" si="8"/>
        <v>96.290566037735843</v>
      </c>
      <c r="K681" s="203"/>
    </row>
    <row r="682" spans="1:11" ht="51" x14ac:dyDescent="0.25">
      <c r="A682" s="179" t="s">
        <v>536</v>
      </c>
      <c r="B682" s="19" t="s">
        <v>309</v>
      </c>
      <c r="C682" s="19" t="s">
        <v>33</v>
      </c>
      <c r="D682" s="19" t="s">
        <v>537</v>
      </c>
      <c r="E682" s="19"/>
      <c r="F682" s="201">
        <v>10600</v>
      </c>
      <c r="G682" s="201">
        <v>0</v>
      </c>
      <c r="H682" s="201">
        <v>10206.799999999999</v>
      </c>
      <c r="I682" s="202">
        <v>0</v>
      </c>
      <c r="J682" s="203">
        <f t="shared" si="8"/>
        <v>96.290566037735843</v>
      </c>
      <c r="K682" s="203"/>
    </row>
    <row r="683" spans="1:11" ht="38.25" x14ac:dyDescent="0.25">
      <c r="A683" s="179" t="s">
        <v>538</v>
      </c>
      <c r="B683" s="19" t="s">
        <v>309</v>
      </c>
      <c r="C683" s="19" t="s">
        <v>33</v>
      </c>
      <c r="D683" s="19" t="s">
        <v>539</v>
      </c>
      <c r="E683" s="19"/>
      <c r="F683" s="201">
        <v>6600</v>
      </c>
      <c r="G683" s="201">
        <v>0</v>
      </c>
      <c r="H683" s="201">
        <v>6227.7</v>
      </c>
      <c r="I683" s="202">
        <v>0</v>
      </c>
      <c r="J683" s="203">
        <f t="shared" si="8"/>
        <v>94.359090909090909</v>
      </c>
      <c r="K683" s="203"/>
    </row>
    <row r="684" spans="1:11" ht="25.5" x14ac:dyDescent="0.25">
      <c r="A684" s="179" t="s">
        <v>40</v>
      </c>
      <c r="B684" s="19" t="s">
        <v>309</v>
      </c>
      <c r="C684" s="19" t="s">
        <v>33</v>
      </c>
      <c r="D684" s="19" t="s">
        <v>539</v>
      </c>
      <c r="E684" s="19" t="s">
        <v>41</v>
      </c>
      <c r="F684" s="201">
        <v>6600</v>
      </c>
      <c r="G684" s="201">
        <v>0</v>
      </c>
      <c r="H684" s="201">
        <v>6227.7</v>
      </c>
      <c r="I684" s="202">
        <v>0</v>
      </c>
      <c r="J684" s="203">
        <f t="shared" si="8"/>
        <v>94.359090909090909</v>
      </c>
      <c r="K684" s="203"/>
    </row>
    <row r="685" spans="1:11" ht="38.25" x14ac:dyDescent="0.25">
      <c r="A685" s="179" t="s">
        <v>42</v>
      </c>
      <c r="B685" s="19" t="s">
        <v>309</v>
      </c>
      <c r="C685" s="19" t="s">
        <v>33</v>
      </c>
      <c r="D685" s="19" t="s">
        <v>539</v>
      </c>
      <c r="E685" s="19" t="s">
        <v>43</v>
      </c>
      <c r="F685" s="201">
        <v>6600</v>
      </c>
      <c r="G685" s="201">
        <v>0</v>
      </c>
      <c r="H685" s="201">
        <v>6227.7</v>
      </c>
      <c r="I685" s="202">
        <v>0</v>
      </c>
      <c r="J685" s="203">
        <f t="shared" si="8"/>
        <v>94.359090909090909</v>
      </c>
      <c r="K685" s="203"/>
    </row>
    <row r="686" spans="1:11" ht="51" x14ac:dyDescent="0.25">
      <c r="A686" s="179" t="s">
        <v>540</v>
      </c>
      <c r="B686" s="19" t="s">
        <v>309</v>
      </c>
      <c r="C686" s="19" t="s">
        <v>33</v>
      </c>
      <c r="D686" s="19" t="s">
        <v>541</v>
      </c>
      <c r="E686" s="19"/>
      <c r="F686" s="201">
        <v>4000</v>
      </c>
      <c r="G686" s="201">
        <v>0</v>
      </c>
      <c r="H686" s="201">
        <v>3979.1</v>
      </c>
      <c r="I686" s="202">
        <v>0</v>
      </c>
      <c r="J686" s="203">
        <f t="shared" si="8"/>
        <v>99.477499999999992</v>
      </c>
      <c r="K686" s="203"/>
    </row>
    <row r="687" spans="1:11" ht="25.5" x14ac:dyDescent="0.25">
      <c r="A687" s="179" t="s">
        <v>40</v>
      </c>
      <c r="B687" s="19" t="s">
        <v>309</v>
      </c>
      <c r="C687" s="19" t="s">
        <v>33</v>
      </c>
      <c r="D687" s="19" t="s">
        <v>541</v>
      </c>
      <c r="E687" s="19" t="s">
        <v>41</v>
      </c>
      <c r="F687" s="201">
        <v>4000</v>
      </c>
      <c r="G687" s="201">
        <v>0</v>
      </c>
      <c r="H687" s="201">
        <v>3979.1</v>
      </c>
      <c r="I687" s="202">
        <v>0</v>
      </c>
      <c r="J687" s="203">
        <f t="shared" si="8"/>
        <v>99.477499999999992</v>
      </c>
      <c r="K687" s="203"/>
    </row>
    <row r="688" spans="1:11" ht="38.25" x14ac:dyDescent="0.25">
      <c r="A688" s="179" t="s">
        <v>42</v>
      </c>
      <c r="B688" s="19" t="s">
        <v>309</v>
      </c>
      <c r="C688" s="19" t="s">
        <v>33</v>
      </c>
      <c r="D688" s="19" t="s">
        <v>541</v>
      </c>
      <c r="E688" s="19" t="s">
        <v>43</v>
      </c>
      <c r="F688" s="201">
        <v>4000</v>
      </c>
      <c r="G688" s="201">
        <v>0</v>
      </c>
      <c r="H688" s="201">
        <v>3979.1</v>
      </c>
      <c r="I688" s="202">
        <v>0</v>
      </c>
      <c r="J688" s="203">
        <f t="shared" si="8"/>
        <v>99.477499999999992</v>
      </c>
      <c r="K688" s="203"/>
    </row>
    <row r="689" spans="1:11" ht="25.5" x14ac:dyDescent="0.25">
      <c r="A689" s="179" t="s">
        <v>104</v>
      </c>
      <c r="B689" s="19" t="s">
        <v>309</v>
      </c>
      <c r="C689" s="19" t="s">
        <v>33</v>
      </c>
      <c r="D689" s="19" t="s">
        <v>105</v>
      </c>
      <c r="E689" s="19"/>
      <c r="F689" s="201">
        <v>300</v>
      </c>
      <c r="G689" s="201">
        <v>0</v>
      </c>
      <c r="H689" s="201">
        <v>298.10000000000002</v>
      </c>
      <c r="I689" s="202">
        <v>0</v>
      </c>
      <c r="J689" s="203">
        <f t="shared" si="8"/>
        <v>99.366666666666674</v>
      </c>
      <c r="K689" s="203"/>
    </row>
    <row r="690" spans="1:11" ht="25.5" x14ac:dyDescent="0.25">
      <c r="A690" s="179" t="s">
        <v>106</v>
      </c>
      <c r="B690" s="19" t="s">
        <v>309</v>
      </c>
      <c r="C690" s="19" t="s">
        <v>33</v>
      </c>
      <c r="D690" s="19" t="s">
        <v>107</v>
      </c>
      <c r="E690" s="19"/>
      <c r="F690" s="201">
        <v>300</v>
      </c>
      <c r="G690" s="201">
        <v>0</v>
      </c>
      <c r="H690" s="201">
        <v>298.10000000000002</v>
      </c>
      <c r="I690" s="202">
        <v>0</v>
      </c>
      <c r="J690" s="203">
        <f t="shared" si="8"/>
        <v>99.366666666666674</v>
      </c>
      <c r="K690" s="203"/>
    </row>
    <row r="691" spans="1:11" ht="51" x14ac:dyDescent="0.25">
      <c r="A691" s="179" t="s">
        <v>542</v>
      </c>
      <c r="B691" s="19" t="s">
        <v>309</v>
      </c>
      <c r="C691" s="19" t="s">
        <v>33</v>
      </c>
      <c r="D691" s="19" t="s">
        <v>543</v>
      </c>
      <c r="E691" s="19"/>
      <c r="F691" s="201">
        <v>300</v>
      </c>
      <c r="G691" s="201">
        <v>0</v>
      </c>
      <c r="H691" s="201">
        <v>298.10000000000002</v>
      </c>
      <c r="I691" s="202">
        <v>0</v>
      </c>
      <c r="J691" s="203">
        <f t="shared" ref="J691:J754" si="9">H691/F691*100</f>
        <v>99.366666666666674</v>
      </c>
      <c r="K691" s="203"/>
    </row>
    <row r="692" spans="1:11" ht="38.25" x14ac:dyDescent="0.25">
      <c r="A692" s="179" t="s">
        <v>544</v>
      </c>
      <c r="B692" s="19" t="s">
        <v>309</v>
      </c>
      <c r="C692" s="19" t="s">
        <v>33</v>
      </c>
      <c r="D692" s="19" t="s">
        <v>545</v>
      </c>
      <c r="E692" s="19"/>
      <c r="F692" s="201">
        <v>300</v>
      </c>
      <c r="G692" s="201">
        <v>0</v>
      </c>
      <c r="H692" s="201">
        <v>298.10000000000002</v>
      </c>
      <c r="I692" s="202">
        <v>0</v>
      </c>
      <c r="J692" s="203">
        <f t="shared" si="9"/>
        <v>99.366666666666674</v>
      </c>
      <c r="K692" s="203"/>
    </row>
    <row r="693" spans="1:11" ht="25.5" x14ac:dyDescent="0.25">
      <c r="A693" s="179" t="s">
        <v>40</v>
      </c>
      <c r="B693" s="19" t="s">
        <v>309</v>
      </c>
      <c r="C693" s="19" t="s">
        <v>33</v>
      </c>
      <c r="D693" s="19" t="s">
        <v>545</v>
      </c>
      <c r="E693" s="19" t="s">
        <v>41</v>
      </c>
      <c r="F693" s="201">
        <v>300</v>
      </c>
      <c r="G693" s="201">
        <v>0</v>
      </c>
      <c r="H693" s="201">
        <v>298.10000000000002</v>
      </c>
      <c r="I693" s="202">
        <v>0</v>
      </c>
      <c r="J693" s="203">
        <f t="shared" si="9"/>
        <v>99.366666666666674</v>
      </c>
      <c r="K693" s="203"/>
    </row>
    <row r="694" spans="1:11" ht="38.25" x14ac:dyDescent="0.25">
      <c r="A694" s="179" t="s">
        <v>42</v>
      </c>
      <c r="B694" s="19" t="s">
        <v>309</v>
      </c>
      <c r="C694" s="19" t="s">
        <v>33</v>
      </c>
      <c r="D694" s="19" t="s">
        <v>545</v>
      </c>
      <c r="E694" s="19" t="s">
        <v>43</v>
      </c>
      <c r="F694" s="201">
        <v>300</v>
      </c>
      <c r="G694" s="201">
        <v>0</v>
      </c>
      <c r="H694" s="201">
        <v>298.10000000000002</v>
      </c>
      <c r="I694" s="202">
        <v>0</v>
      </c>
      <c r="J694" s="203">
        <f t="shared" si="9"/>
        <v>99.366666666666674</v>
      </c>
      <c r="K694" s="203"/>
    </row>
    <row r="695" spans="1:11" ht="25.5" x14ac:dyDescent="0.25">
      <c r="A695" s="179" t="s">
        <v>388</v>
      </c>
      <c r="B695" s="19" t="s">
        <v>309</v>
      </c>
      <c r="C695" s="19" t="s">
        <v>33</v>
      </c>
      <c r="D695" s="19" t="s">
        <v>389</v>
      </c>
      <c r="E695" s="19"/>
      <c r="F695" s="201">
        <v>800833.6</v>
      </c>
      <c r="G695" s="201">
        <v>0</v>
      </c>
      <c r="H695" s="201">
        <v>790181.9</v>
      </c>
      <c r="I695" s="202">
        <v>0</v>
      </c>
      <c r="J695" s="203">
        <f t="shared" si="9"/>
        <v>98.669923439775758</v>
      </c>
      <c r="K695" s="203"/>
    </row>
    <row r="696" spans="1:11" x14ac:dyDescent="0.25">
      <c r="A696" s="179" t="s">
        <v>390</v>
      </c>
      <c r="B696" s="19" t="s">
        <v>309</v>
      </c>
      <c r="C696" s="19" t="s">
        <v>33</v>
      </c>
      <c r="D696" s="19" t="s">
        <v>391</v>
      </c>
      <c r="E696" s="19"/>
      <c r="F696" s="201">
        <v>118223.7</v>
      </c>
      <c r="G696" s="201">
        <v>0</v>
      </c>
      <c r="H696" s="201">
        <v>113360.9</v>
      </c>
      <c r="I696" s="202">
        <v>0</v>
      </c>
      <c r="J696" s="203">
        <f t="shared" si="9"/>
        <v>95.886780738549035</v>
      </c>
      <c r="K696" s="203"/>
    </row>
    <row r="697" spans="1:11" ht="38.25" x14ac:dyDescent="0.25">
      <c r="A697" s="179" t="s">
        <v>392</v>
      </c>
      <c r="B697" s="19" t="s">
        <v>309</v>
      </c>
      <c r="C697" s="19" t="s">
        <v>33</v>
      </c>
      <c r="D697" s="19" t="s">
        <v>393</v>
      </c>
      <c r="E697" s="19"/>
      <c r="F697" s="201">
        <v>108923.7</v>
      </c>
      <c r="G697" s="201">
        <v>0</v>
      </c>
      <c r="H697" s="201">
        <v>104060.9</v>
      </c>
      <c r="I697" s="202">
        <v>0</v>
      </c>
      <c r="J697" s="203">
        <f t="shared" si="9"/>
        <v>95.535590509687054</v>
      </c>
      <c r="K697" s="203"/>
    </row>
    <row r="698" spans="1:11" ht="25.5" x14ac:dyDescent="0.25">
      <c r="A698" s="179" t="s">
        <v>546</v>
      </c>
      <c r="B698" s="19" t="s">
        <v>309</v>
      </c>
      <c r="C698" s="19" t="s">
        <v>33</v>
      </c>
      <c r="D698" s="19" t="s">
        <v>547</v>
      </c>
      <c r="E698" s="19"/>
      <c r="F698" s="201">
        <v>10893.2</v>
      </c>
      <c r="G698" s="201">
        <v>0</v>
      </c>
      <c r="H698" s="201">
        <v>10893.2</v>
      </c>
      <c r="I698" s="202">
        <v>0</v>
      </c>
      <c r="J698" s="203">
        <f t="shared" si="9"/>
        <v>100</v>
      </c>
      <c r="K698" s="203"/>
    </row>
    <row r="699" spans="1:11" ht="25.5" x14ac:dyDescent="0.25">
      <c r="A699" s="179" t="s">
        <v>40</v>
      </c>
      <c r="B699" s="19" t="s">
        <v>309</v>
      </c>
      <c r="C699" s="19" t="s">
        <v>33</v>
      </c>
      <c r="D699" s="19" t="s">
        <v>547</v>
      </c>
      <c r="E699" s="19" t="s">
        <v>41</v>
      </c>
      <c r="F699" s="201">
        <v>10893.2</v>
      </c>
      <c r="G699" s="201">
        <v>0</v>
      </c>
      <c r="H699" s="201">
        <v>10893.2</v>
      </c>
      <c r="I699" s="202">
        <v>0</v>
      </c>
      <c r="J699" s="203">
        <f t="shared" si="9"/>
        <v>100</v>
      </c>
      <c r="K699" s="203"/>
    </row>
    <row r="700" spans="1:11" ht="38.25" x14ac:dyDescent="0.25">
      <c r="A700" s="179" t="s">
        <v>42</v>
      </c>
      <c r="B700" s="19" t="s">
        <v>309</v>
      </c>
      <c r="C700" s="19" t="s">
        <v>33</v>
      </c>
      <c r="D700" s="19" t="s">
        <v>547</v>
      </c>
      <c r="E700" s="19" t="s">
        <v>43</v>
      </c>
      <c r="F700" s="201">
        <v>10893.2</v>
      </c>
      <c r="G700" s="201">
        <v>0</v>
      </c>
      <c r="H700" s="201">
        <v>10893.2</v>
      </c>
      <c r="I700" s="202">
        <v>0</v>
      </c>
      <c r="J700" s="203">
        <f t="shared" si="9"/>
        <v>100</v>
      </c>
      <c r="K700" s="203"/>
    </row>
    <row r="701" spans="1:11" ht="25.5" x14ac:dyDescent="0.25">
      <c r="A701" s="179" t="s">
        <v>548</v>
      </c>
      <c r="B701" s="19" t="s">
        <v>309</v>
      </c>
      <c r="C701" s="19" t="s">
        <v>33</v>
      </c>
      <c r="D701" s="19" t="s">
        <v>549</v>
      </c>
      <c r="E701" s="19"/>
      <c r="F701" s="201">
        <v>32481.4</v>
      </c>
      <c r="G701" s="201">
        <v>0</v>
      </c>
      <c r="H701" s="201">
        <v>27796.1</v>
      </c>
      <c r="I701" s="202">
        <v>0</v>
      </c>
      <c r="J701" s="203">
        <f t="shared" si="9"/>
        <v>85.575437019340299</v>
      </c>
      <c r="K701" s="203"/>
    </row>
    <row r="702" spans="1:11" ht="25.5" x14ac:dyDescent="0.25">
      <c r="A702" s="179" t="s">
        <v>40</v>
      </c>
      <c r="B702" s="19" t="s">
        <v>309</v>
      </c>
      <c r="C702" s="19" t="s">
        <v>33</v>
      </c>
      <c r="D702" s="19" t="s">
        <v>549</v>
      </c>
      <c r="E702" s="19" t="s">
        <v>41</v>
      </c>
      <c r="F702" s="201">
        <v>32481.4</v>
      </c>
      <c r="G702" s="201">
        <v>0</v>
      </c>
      <c r="H702" s="201">
        <v>27796.1</v>
      </c>
      <c r="I702" s="202">
        <v>0</v>
      </c>
      <c r="J702" s="203">
        <f t="shared" si="9"/>
        <v>85.575437019340299</v>
      </c>
      <c r="K702" s="203"/>
    </row>
    <row r="703" spans="1:11" ht="38.25" x14ac:dyDescent="0.25">
      <c r="A703" s="179" t="s">
        <v>42</v>
      </c>
      <c r="B703" s="19" t="s">
        <v>309</v>
      </c>
      <c r="C703" s="19" t="s">
        <v>33</v>
      </c>
      <c r="D703" s="19" t="s">
        <v>549</v>
      </c>
      <c r="E703" s="19" t="s">
        <v>43</v>
      </c>
      <c r="F703" s="201">
        <v>32481.4</v>
      </c>
      <c r="G703" s="201">
        <v>0</v>
      </c>
      <c r="H703" s="201">
        <v>27796.1</v>
      </c>
      <c r="I703" s="202">
        <v>0</v>
      </c>
      <c r="J703" s="203">
        <f t="shared" si="9"/>
        <v>85.575437019340299</v>
      </c>
      <c r="K703" s="203"/>
    </row>
    <row r="704" spans="1:11" ht="38.25" x14ac:dyDescent="0.25">
      <c r="A704" s="179" t="s">
        <v>550</v>
      </c>
      <c r="B704" s="19" t="s">
        <v>309</v>
      </c>
      <c r="C704" s="19" t="s">
        <v>33</v>
      </c>
      <c r="D704" s="19" t="s">
        <v>551</v>
      </c>
      <c r="E704" s="19"/>
      <c r="F704" s="201">
        <v>59159.3</v>
      </c>
      <c r="G704" s="201">
        <v>0</v>
      </c>
      <c r="H704" s="201">
        <v>59159.3</v>
      </c>
      <c r="I704" s="202">
        <v>0</v>
      </c>
      <c r="J704" s="203">
        <f t="shared" si="9"/>
        <v>100</v>
      </c>
      <c r="K704" s="203"/>
    </row>
    <row r="705" spans="1:11" ht="25.5" x14ac:dyDescent="0.25">
      <c r="A705" s="179" t="s">
        <v>40</v>
      </c>
      <c r="B705" s="19" t="s">
        <v>309</v>
      </c>
      <c r="C705" s="19" t="s">
        <v>33</v>
      </c>
      <c r="D705" s="19" t="s">
        <v>551</v>
      </c>
      <c r="E705" s="19" t="s">
        <v>41</v>
      </c>
      <c r="F705" s="201">
        <v>59159.3</v>
      </c>
      <c r="G705" s="201">
        <v>0</v>
      </c>
      <c r="H705" s="201">
        <v>59159.3</v>
      </c>
      <c r="I705" s="202">
        <v>0</v>
      </c>
      <c r="J705" s="203">
        <f t="shared" si="9"/>
        <v>100</v>
      </c>
      <c r="K705" s="203"/>
    </row>
    <row r="706" spans="1:11" ht="38.25" x14ac:dyDescent="0.25">
      <c r="A706" s="179" t="s">
        <v>42</v>
      </c>
      <c r="B706" s="19" t="s">
        <v>309</v>
      </c>
      <c r="C706" s="19" t="s">
        <v>33</v>
      </c>
      <c r="D706" s="19" t="s">
        <v>551</v>
      </c>
      <c r="E706" s="19" t="s">
        <v>43</v>
      </c>
      <c r="F706" s="201">
        <v>59159.3</v>
      </c>
      <c r="G706" s="201">
        <v>0</v>
      </c>
      <c r="H706" s="201">
        <v>59159.3</v>
      </c>
      <c r="I706" s="202">
        <v>0</v>
      </c>
      <c r="J706" s="203">
        <f t="shared" si="9"/>
        <v>100</v>
      </c>
      <c r="K706" s="203"/>
    </row>
    <row r="707" spans="1:11" ht="63.75" x14ac:dyDescent="0.25">
      <c r="A707" s="179" t="s">
        <v>552</v>
      </c>
      <c r="B707" s="19" t="s">
        <v>309</v>
      </c>
      <c r="C707" s="19" t="s">
        <v>33</v>
      </c>
      <c r="D707" s="19" t="s">
        <v>553</v>
      </c>
      <c r="E707" s="19"/>
      <c r="F707" s="201">
        <v>1289.0999999999999</v>
      </c>
      <c r="G707" s="201">
        <v>0</v>
      </c>
      <c r="H707" s="201">
        <v>1289.0999999999999</v>
      </c>
      <c r="I707" s="202">
        <v>0</v>
      </c>
      <c r="J707" s="203">
        <f t="shared" si="9"/>
        <v>100</v>
      </c>
      <c r="K707" s="203"/>
    </row>
    <row r="708" spans="1:11" ht="25.5" x14ac:dyDescent="0.25">
      <c r="A708" s="179" t="s">
        <v>40</v>
      </c>
      <c r="B708" s="19" t="s">
        <v>309</v>
      </c>
      <c r="C708" s="19" t="s">
        <v>33</v>
      </c>
      <c r="D708" s="19" t="s">
        <v>553</v>
      </c>
      <c r="E708" s="19" t="s">
        <v>41</v>
      </c>
      <c r="F708" s="201">
        <v>1289.0999999999999</v>
      </c>
      <c r="G708" s="201">
        <v>0</v>
      </c>
      <c r="H708" s="201">
        <v>1289.0999999999999</v>
      </c>
      <c r="I708" s="202">
        <v>0</v>
      </c>
      <c r="J708" s="203">
        <f t="shared" si="9"/>
        <v>100</v>
      </c>
      <c r="K708" s="203"/>
    </row>
    <row r="709" spans="1:11" ht="38.25" x14ac:dyDescent="0.25">
      <c r="A709" s="179" t="s">
        <v>42</v>
      </c>
      <c r="B709" s="19" t="s">
        <v>309</v>
      </c>
      <c r="C709" s="19" t="s">
        <v>33</v>
      </c>
      <c r="D709" s="19" t="s">
        <v>553</v>
      </c>
      <c r="E709" s="19" t="s">
        <v>43</v>
      </c>
      <c r="F709" s="201">
        <v>1289.0999999999999</v>
      </c>
      <c r="G709" s="201">
        <v>0</v>
      </c>
      <c r="H709" s="201">
        <v>1289.0999999999999</v>
      </c>
      <c r="I709" s="202">
        <v>0</v>
      </c>
      <c r="J709" s="203">
        <f t="shared" si="9"/>
        <v>100</v>
      </c>
      <c r="K709" s="203"/>
    </row>
    <row r="710" spans="1:11" ht="63.75" x14ac:dyDescent="0.25">
      <c r="A710" s="179" t="s">
        <v>554</v>
      </c>
      <c r="B710" s="19" t="s">
        <v>309</v>
      </c>
      <c r="C710" s="19" t="s">
        <v>33</v>
      </c>
      <c r="D710" s="19" t="s">
        <v>555</v>
      </c>
      <c r="E710" s="19"/>
      <c r="F710" s="201">
        <v>5100.6000000000004</v>
      </c>
      <c r="G710" s="201">
        <v>0</v>
      </c>
      <c r="H710" s="201">
        <v>4923.1000000000004</v>
      </c>
      <c r="I710" s="202">
        <v>0</v>
      </c>
      <c r="J710" s="203">
        <f t="shared" si="9"/>
        <v>96.520017252872208</v>
      </c>
      <c r="K710" s="203"/>
    </row>
    <row r="711" spans="1:11" ht="25.5" x14ac:dyDescent="0.25">
      <c r="A711" s="179" t="s">
        <v>40</v>
      </c>
      <c r="B711" s="19" t="s">
        <v>309</v>
      </c>
      <c r="C711" s="19" t="s">
        <v>33</v>
      </c>
      <c r="D711" s="19" t="s">
        <v>555</v>
      </c>
      <c r="E711" s="19" t="s">
        <v>41</v>
      </c>
      <c r="F711" s="201">
        <v>5100.6000000000004</v>
      </c>
      <c r="G711" s="201">
        <v>0</v>
      </c>
      <c r="H711" s="201">
        <v>4923.1000000000004</v>
      </c>
      <c r="I711" s="202">
        <v>0</v>
      </c>
      <c r="J711" s="203">
        <f t="shared" si="9"/>
        <v>96.520017252872208</v>
      </c>
      <c r="K711" s="203"/>
    </row>
    <row r="712" spans="1:11" ht="38.25" x14ac:dyDescent="0.25">
      <c r="A712" s="179" t="s">
        <v>42</v>
      </c>
      <c r="B712" s="19" t="s">
        <v>309</v>
      </c>
      <c r="C712" s="19" t="s">
        <v>33</v>
      </c>
      <c r="D712" s="19" t="s">
        <v>555</v>
      </c>
      <c r="E712" s="19" t="s">
        <v>43</v>
      </c>
      <c r="F712" s="201">
        <v>5100.6000000000004</v>
      </c>
      <c r="G712" s="201">
        <v>0</v>
      </c>
      <c r="H712" s="201">
        <v>4923.1000000000004</v>
      </c>
      <c r="I712" s="202">
        <v>0</v>
      </c>
      <c r="J712" s="203">
        <f t="shared" si="9"/>
        <v>96.520017252872208</v>
      </c>
      <c r="K712" s="203"/>
    </row>
    <row r="713" spans="1:11" ht="25.5" x14ac:dyDescent="0.25">
      <c r="A713" s="179" t="s">
        <v>396</v>
      </c>
      <c r="B713" s="19" t="s">
        <v>309</v>
      </c>
      <c r="C713" s="19" t="s">
        <v>33</v>
      </c>
      <c r="D713" s="19" t="s">
        <v>397</v>
      </c>
      <c r="E713" s="19"/>
      <c r="F713" s="201">
        <v>9300</v>
      </c>
      <c r="G713" s="201">
        <v>0</v>
      </c>
      <c r="H713" s="201">
        <v>9300</v>
      </c>
      <c r="I713" s="202">
        <v>0</v>
      </c>
      <c r="J713" s="203">
        <f t="shared" si="9"/>
        <v>100</v>
      </c>
      <c r="K713" s="203"/>
    </row>
    <row r="714" spans="1:11" ht="63.75" x14ac:dyDescent="0.25">
      <c r="A714" s="179" t="s">
        <v>556</v>
      </c>
      <c r="B714" s="19" t="s">
        <v>309</v>
      </c>
      <c r="C714" s="19" t="s">
        <v>33</v>
      </c>
      <c r="D714" s="19" t="s">
        <v>557</v>
      </c>
      <c r="E714" s="19"/>
      <c r="F714" s="201">
        <v>9300</v>
      </c>
      <c r="G714" s="201">
        <v>0</v>
      </c>
      <c r="H714" s="201">
        <v>9300</v>
      </c>
      <c r="I714" s="202">
        <v>0</v>
      </c>
      <c r="J714" s="203">
        <f t="shared" si="9"/>
        <v>100</v>
      </c>
      <c r="K714" s="203"/>
    </row>
    <row r="715" spans="1:11" ht="25.5" x14ac:dyDescent="0.25">
      <c r="A715" s="179" t="s">
        <v>40</v>
      </c>
      <c r="B715" s="19" t="s">
        <v>309</v>
      </c>
      <c r="C715" s="19" t="s">
        <v>33</v>
      </c>
      <c r="D715" s="19" t="s">
        <v>557</v>
      </c>
      <c r="E715" s="19" t="s">
        <v>41</v>
      </c>
      <c r="F715" s="201">
        <v>9300</v>
      </c>
      <c r="G715" s="201">
        <v>0</v>
      </c>
      <c r="H715" s="201">
        <v>9300</v>
      </c>
      <c r="I715" s="202">
        <v>0</v>
      </c>
      <c r="J715" s="203">
        <f t="shared" si="9"/>
        <v>100</v>
      </c>
      <c r="K715" s="203"/>
    </row>
    <row r="716" spans="1:11" ht="38.25" x14ac:dyDescent="0.25">
      <c r="A716" s="179" t="s">
        <v>42</v>
      </c>
      <c r="B716" s="19" t="s">
        <v>309</v>
      </c>
      <c r="C716" s="19" t="s">
        <v>33</v>
      </c>
      <c r="D716" s="19" t="s">
        <v>557</v>
      </c>
      <c r="E716" s="19" t="s">
        <v>43</v>
      </c>
      <c r="F716" s="201">
        <v>9300</v>
      </c>
      <c r="G716" s="201">
        <v>0</v>
      </c>
      <c r="H716" s="201">
        <v>9300</v>
      </c>
      <c r="I716" s="202">
        <v>0</v>
      </c>
      <c r="J716" s="203">
        <f t="shared" si="9"/>
        <v>100</v>
      </c>
      <c r="K716" s="203"/>
    </row>
    <row r="717" spans="1:11" x14ac:dyDescent="0.25">
      <c r="A717" s="179" t="s">
        <v>558</v>
      </c>
      <c r="B717" s="19" t="s">
        <v>309</v>
      </c>
      <c r="C717" s="19" t="s">
        <v>33</v>
      </c>
      <c r="D717" s="19" t="s">
        <v>559</v>
      </c>
      <c r="E717" s="19"/>
      <c r="F717" s="201">
        <v>682609.9</v>
      </c>
      <c r="G717" s="201">
        <v>0</v>
      </c>
      <c r="H717" s="201">
        <v>676821</v>
      </c>
      <c r="I717" s="202">
        <v>0</v>
      </c>
      <c r="J717" s="203">
        <f t="shared" si="9"/>
        <v>99.151946082235256</v>
      </c>
      <c r="K717" s="203"/>
    </row>
    <row r="718" spans="1:11" ht="38.25" x14ac:dyDescent="0.25">
      <c r="A718" s="179" t="s">
        <v>560</v>
      </c>
      <c r="B718" s="19" t="s">
        <v>309</v>
      </c>
      <c r="C718" s="19" t="s">
        <v>33</v>
      </c>
      <c r="D718" s="19" t="s">
        <v>561</v>
      </c>
      <c r="E718" s="19"/>
      <c r="F718" s="201">
        <v>682609.9</v>
      </c>
      <c r="G718" s="201">
        <v>0</v>
      </c>
      <c r="H718" s="201">
        <v>676821</v>
      </c>
      <c r="I718" s="202">
        <v>0</v>
      </c>
      <c r="J718" s="203">
        <f t="shared" si="9"/>
        <v>99.151946082235256</v>
      </c>
      <c r="K718" s="203"/>
    </row>
    <row r="719" spans="1:11" ht="25.5" x14ac:dyDescent="0.25">
      <c r="A719" s="179" t="s">
        <v>562</v>
      </c>
      <c r="B719" s="19" t="s">
        <v>309</v>
      </c>
      <c r="C719" s="19" t="s">
        <v>33</v>
      </c>
      <c r="D719" s="19" t="s">
        <v>563</v>
      </c>
      <c r="E719" s="19"/>
      <c r="F719" s="201">
        <v>68718.3</v>
      </c>
      <c r="G719" s="201">
        <v>0</v>
      </c>
      <c r="H719" s="201">
        <v>65947.899999999994</v>
      </c>
      <c r="I719" s="202">
        <v>0</v>
      </c>
      <c r="J719" s="203">
        <f t="shared" si="9"/>
        <v>95.968468370143029</v>
      </c>
      <c r="K719" s="203"/>
    </row>
    <row r="720" spans="1:11" ht="25.5" x14ac:dyDescent="0.25">
      <c r="A720" s="179" t="s">
        <v>40</v>
      </c>
      <c r="B720" s="19" t="s">
        <v>309</v>
      </c>
      <c r="C720" s="19" t="s">
        <v>33</v>
      </c>
      <c r="D720" s="19" t="s">
        <v>563</v>
      </c>
      <c r="E720" s="19" t="s">
        <v>41</v>
      </c>
      <c r="F720" s="201">
        <v>10996.7</v>
      </c>
      <c r="G720" s="201">
        <v>0</v>
      </c>
      <c r="H720" s="201">
        <v>10996.7</v>
      </c>
      <c r="I720" s="202">
        <v>0</v>
      </c>
      <c r="J720" s="203">
        <f t="shared" si="9"/>
        <v>100</v>
      </c>
      <c r="K720" s="203"/>
    </row>
    <row r="721" spans="1:11" ht="38.25" x14ac:dyDescent="0.25">
      <c r="A721" s="179" t="s">
        <v>42</v>
      </c>
      <c r="B721" s="19" t="s">
        <v>309</v>
      </c>
      <c r="C721" s="19" t="s">
        <v>33</v>
      </c>
      <c r="D721" s="19" t="s">
        <v>563</v>
      </c>
      <c r="E721" s="19" t="s">
        <v>43</v>
      </c>
      <c r="F721" s="201">
        <v>10996.7</v>
      </c>
      <c r="G721" s="201">
        <v>0</v>
      </c>
      <c r="H721" s="201">
        <v>10996.7</v>
      </c>
      <c r="I721" s="202">
        <v>0</v>
      </c>
      <c r="J721" s="203">
        <f t="shared" si="9"/>
        <v>100</v>
      </c>
      <c r="K721" s="203"/>
    </row>
    <row r="722" spans="1:11" ht="38.25" x14ac:dyDescent="0.25">
      <c r="A722" s="179" t="s">
        <v>148</v>
      </c>
      <c r="B722" s="19" t="s">
        <v>309</v>
      </c>
      <c r="C722" s="19" t="s">
        <v>33</v>
      </c>
      <c r="D722" s="19" t="s">
        <v>563</v>
      </c>
      <c r="E722" s="19" t="s">
        <v>149</v>
      </c>
      <c r="F722" s="201">
        <v>57721.599999999999</v>
      </c>
      <c r="G722" s="201">
        <v>0</v>
      </c>
      <c r="H722" s="201">
        <v>54951.199999999997</v>
      </c>
      <c r="I722" s="202">
        <v>0</v>
      </c>
      <c r="J722" s="203">
        <f t="shared" si="9"/>
        <v>95.200410245038242</v>
      </c>
      <c r="K722" s="203"/>
    </row>
    <row r="723" spans="1:11" x14ac:dyDescent="0.25">
      <c r="A723" s="179" t="s">
        <v>150</v>
      </c>
      <c r="B723" s="19" t="s">
        <v>309</v>
      </c>
      <c r="C723" s="19" t="s">
        <v>33</v>
      </c>
      <c r="D723" s="19" t="s">
        <v>563</v>
      </c>
      <c r="E723" s="19" t="s">
        <v>151</v>
      </c>
      <c r="F723" s="201">
        <v>57721.599999999999</v>
      </c>
      <c r="G723" s="201">
        <v>0</v>
      </c>
      <c r="H723" s="201">
        <v>54951.199999999997</v>
      </c>
      <c r="I723" s="202">
        <v>0</v>
      </c>
      <c r="J723" s="203">
        <f t="shared" si="9"/>
        <v>95.200410245038242</v>
      </c>
      <c r="K723" s="203"/>
    </row>
    <row r="724" spans="1:11" ht="38.25" x14ac:dyDescent="0.25">
      <c r="A724" s="179" t="s">
        <v>564</v>
      </c>
      <c r="B724" s="19" t="s">
        <v>309</v>
      </c>
      <c r="C724" s="19" t="s">
        <v>33</v>
      </c>
      <c r="D724" s="19" t="s">
        <v>565</v>
      </c>
      <c r="E724" s="19"/>
      <c r="F724" s="201">
        <v>19285.599999999999</v>
      </c>
      <c r="G724" s="201">
        <v>0</v>
      </c>
      <c r="H724" s="201">
        <v>18441.099999999999</v>
      </c>
      <c r="I724" s="202">
        <v>0</v>
      </c>
      <c r="J724" s="203">
        <f t="shared" si="9"/>
        <v>95.621085161986144</v>
      </c>
      <c r="K724" s="203"/>
    </row>
    <row r="725" spans="1:11" ht="25.5" x14ac:dyDescent="0.25">
      <c r="A725" s="179" t="s">
        <v>40</v>
      </c>
      <c r="B725" s="19" t="s">
        <v>309</v>
      </c>
      <c r="C725" s="19" t="s">
        <v>33</v>
      </c>
      <c r="D725" s="19" t="s">
        <v>565</v>
      </c>
      <c r="E725" s="19" t="s">
        <v>41</v>
      </c>
      <c r="F725" s="201">
        <v>19285.599999999999</v>
      </c>
      <c r="G725" s="201">
        <v>0</v>
      </c>
      <c r="H725" s="201">
        <v>18441.099999999999</v>
      </c>
      <c r="I725" s="202">
        <v>0</v>
      </c>
      <c r="J725" s="203">
        <f t="shared" si="9"/>
        <v>95.621085161986144</v>
      </c>
      <c r="K725" s="203"/>
    </row>
    <row r="726" spans="1:11" ht="38.25" x14ac:dyDescent="0.25">
      <c r="A726" s="179" t="s">
        <v>42</v>
      </c>
      <c r="B726" s="19" t="s">
        <v>309</v>
      </c>
      <c r="C726" s="19" t="s">
        <v>33</v>
      </c>
      <c r="D726" s="19" t="s">
        <v>565</v>
      </c>
      <c r="E726" s="19" t="s">
        <v>43</v>
      </c>
      <c r="F726" s="201">
        <v>19285.599999999999</v>
      </c>
      <c r="G726" s="201">
        <v>0</v>
      </c>
      <c r="H726" s="201">
        <v>18441.099999999999</v>
      </c>
      <c r="I726" s="202">
        <v>0</v>
      </c>
      <c r="J726" s="203">
        <f t="shared" si="9"/>
        <v>95.621085161986144</v>
      </c>
      <c r="K726" s="203"/>
    </row>
    <row r="727" spans="1:11" ht="38.25" x14ac:dyDescent="0.25">
      <c r="A727" s="179" t="s">
        <v>566</v>
      </c>
      <c r="B727" s="19" t="s">
        <v>309</v>
      </c>
      <c r="C727" s="19" t="s">
        <v>33</v>
      </c>
      <c r="D727" s="19" t="s">
        <v>567</v>
      </c>
      <c r="E727" s="19"/>
      <c r="F727" s="201">
        <v>22417.9</v>
      </c>
      <c r="G727" s="201">
        <v>0</v>
      </c>
      <c r="H727" s="201">
        <v>22051.599999999999</v>
      </c>
      <c r="I727" s="202">
        <v>0</v>
      </c>
      <c r="J727" s="203">
        <f t="shared" si="9"/>
        <v>98.366037853679416</v>
      </c>
      <c r="K727" s="203"/>
    </row>
    <row r="728" spans="1:11" ht="25.5" x14ac:dyDescent="0.25">
      <c r="A728" s="179" t="s">
        <v>40</v>
      </c>
      <c r="B728" s="19" t="s">
        <v>309</v>
      </c>
      <c r="C728" s="19" t="s">
        <v>33</v>
      </c>
      <c r="D728" s="19" t="s">
        <v>567</v>
      </c>
      <c r="E728" s="19" t="s">
        <v>41</v>
      </c>
      <c r="F728" s="201">
        <v>22417.9</v>
      </c>
      <c r="G728" s="201">
        <v>0</v>
      </c>
      <c r="H728" s="201">
        <v>22051.599999999999</v>
      </c>
      <c r="I728" s="202">
        <v>0</v>
      </c>
      <c r="J728" s="203">
        <f t="shared" si="9"/>
        <v>98.366037853679416</v>
      </c>
      <c r="K728" s="203"/>
    </row>
    <row r="729" spans="1:11" ht="38.25" x14ac:dyDescent="0.25">
      <c r="A729" s="179" t="s">
        <v>42</v>
      </c>
      <c r="B729" s="19" t="s">
        <v>309</v>
      </c>
      <c r="C729" s="19" t="s">
        <v>33</v>
      </c>
      <c r="D729" s="19" t="s">
        <v>567</v>
      </c>
      <c r="E729" s="19" t="s">
        <v>43</v>
      </c>
      <c r="F729" s="201">
        <v>22417.9</v>
      </c>
      <c r="G729" s="201">
        <v>0</v>
      </c>
      <c r="H729" s="201">
        <v>22051.599999999999</v>
      </c>
      <c r="I729" s="202">
        <v>0</v>
      </c>
      <c r="J729" s="203">
        <f t="shared" si="9"/>
        <v>98.366037853679416</v>
      </c>
      <c r="K729" s="203"/>
    </row>
    <row r="730" spans="1:11" ht="38.25" x14ac:dyDescent="0.25">
      <c r="A730" s="179" t="s">
        <v>568</v>
      </c>
      <c r="B730" s="19" t="s">
        <v>309</v>
      </c>
      <c r="C730" s="19" t="s">
        <v>33</v>
      </c>
      <c r="D730" s="19" t="s">
        <v>569</v>
      </c>
      <c r="E730" s="19"/>
      <c r="F730" s="201">
        <v>2629.4</v>
      </c>
      <c r="G730" s="201">
        <v>0</v>
      </c>
      <c r="H730" s="201">
        <v>2629.4</v>
      </c>
      <c r="I730" s="202">
        <v>0</v>
      </c>
      <c r="J730" s="203">
        <f t="shared" si="9"/>
        <v>100</v>
      </c>
      <c r="K730" s="203"/>
    </row>
    <row r="731" spans="1:11" ht="38.25" x14ac:dyDescent="0.25">
      <c r="A731" s="179" t="s">
        <v>148</v>
      </c>
      <c r="B731" s="19" t="s">
        <v>309</v>
      </c>
      <c r="C731" s="19" t="s">
        <v>33</v>
      </c>
      <c r="D731" s="19" t="s">
        <v>569</v>
      </c>
      <c r="E731" s="19" t="s">
        <v>149</v>
      </c>
      <c r="F731" s="201">
        <v>2629.4</v>
      </c>
      <c r="G731" s="201">
        <v>0</v>
      </c>
      <c r="H731" s="201">
        <v>2629.4</v>
      </c>
      <c r="I731" s="202">
        <v>0</v>
      </c>
      <c r="J731" s="203">
        <f t="shared" si="9"/>
        <v>100</v>
      </c>
      <c r="K731" s="203"/>
    </row>
    <row r="732" spans="1:11" x14ac:dyDescent="0.25">
      <c r="A732" s="179" t="s">
        <v>150</v>
      </c>
      <c r="B732" s="19" t="s">
        <v>309</v>
      </c>
      <c r="C732" s="19" t="s">
        <v>33</v>
      </c>
      <c r="D732" s="19" t="s">
        <v>569</v>
      </c>
      <c r="E732" s="19" t="s">
        <v>151</v>
      </c>
      <c r="F732" s="201">
        <v>2629.4</v>
      </c>
      <c r="G732" s="201">
        <v>0</v>
      </c>
      <c r="H732" s="201">
        <v>2629.4</v>
      </c>
      <c r="I732" s="202">
        <v>0</v>
      </c>
      <c r="J732" s="203">
        <f t="shared" si="9"/>
        <v>100</v>
      </c>
      <c r="K732" s="203"/>
    </row>
    <row r="733" spans="1:11" ht="25.5" x14ac:dyDescent="0.25">
      <c r="A733" s="179" t="s">
        <v>570</v>
      </c>
      <c r="B733" s="19" t="s">
        <v>309</v>
      </c>
      <c r="C733" s="19" t="s">
        <v>33</v>
      </c>
      <c r="D733" s="19" t="s">
        <v>571</v>
      </c>
      <c r="E733" s="19"/>
      <c r="F733" s="201">
        <v>2831</v>
      </c>
      <c r="G733" s="201">
        <v>0</v>
      </c>
      <c r="H733" s="201">
        <v>2068.6999999999998</v>
      </c>
      <c r="I733" s="202">
        <v>0</v>
      </c>
      <c r="J733" s="203">
        <f t="shared" si="9"/>
        <v>73.073119039208763</v>
      </c>
      <c r="K733" s="203"/>
    </row>
    <row r="734" spans="1:11" ht="38.25" x14ac:dyDescent="0.25">
      <c r="A734" s="179" t="s">
        <v>148</v>
      </c>
      <c r="B734" s="19" t="s">
        <v>309</v>
      </c>
      <c r="C734" s="19" t="s">
        <v>33</v>
      </c>
      <c r="D734" s="19" t="s">
        <v>571</v>
      </c>
      <c r="E734" s="19" t="s">
        <v>149</v>
      </c>
      <c r="F734" s="201">
        <v>2831</v>
      </c>
      <c r="G734" s="201">
        <v>0</v>
      </c>
      <c r="H734" s="201">
        <v>2068.6999999999998</v>
      </c>
      <c r="I734" s="202">
        <v>0</v>
      </c>
      <c r="J734" s="203">
        <f t="shared" si="9"/>
        <v>73.073119039208763</v>
      </c>
      <c r="K734" s="203"/>
    </row>
    <row r="735" spans="1:11" ht="25.5" x14ac:dyDescent="0.25">
      <c r="A735" s="179" t="s">
        <v>150</v>
      </c>
      <c r="B735" s="19" t="s">
        <v>309</v>
      </c>
      <c r="C735" s="19" t="s">
        <v>33</v>
      </c>
      <c r="D735" s="19" t="s">
        <v>571</v>
      </c>
      <c r="E735" s="19" t="s">
        <v>151</v>
      </c>
      <c r="F735" s="201">
        <v>2831</v>
      </c>
      <c r="G735" s="201">
        <v>0</v>
      </c>
      <c r="H735" s="201">
        <v>2068.6999999999998</v>
      </c>
      <c r="I735" s="202">
        <v>0</v>
      </c>
      <c r="J735" s="203">
        <f t="shared" si="9"/>
        <v>73.073119039208763</v>
      </c>
      <c r="K735" s="203"/>
    </row>
    <row r="736" spans="1:11" ht="25.5" x14ac:dyDescent="0.25">
      <c r="A736" s="179" t="s">
        <v>572</v>
      </c>
      <c r="B736" s="19" t="s">
        <v>309</v>
      </c>
      <c r="C736" s="19" t="s">
        <v>33</v>
      </c>
      <c r="D736" s="19" t="s">
        <v>573</v>
      </c>
      <c r="E736" s="19"/>
      <c r="F736" s="201">
        <v>260814.2</v>
      </c>
      <c r="G736" s="201">
        <v>0</v>
      </c>
      <c r="H736" s="201">
        <v>260116.3</v>
      </c>
      <c r="I736" s="202">
        <v>0</v>
      </c>
      <c r="J736" s="203">
        <f t="shared" si="9"/>
        <v>99.732414876183881</v>
      </c>
      <c r="K736" s="203"/>
    </row>
    <row r="737" spans="1:11" ht="25.5" x14ac:dyDescent="0.25">
      <c r="A737" s="179" t="s">
        <v>40</v>
      </c>
      <c r="B737" s="19" t="s">
        <v>309</v>
      </c>
      <c r="C737" s="19" t="s">
        <v>33</v>
      </c>
      <c r="D737" s="19" t="s">
        <v>573</v>
      </c>
      <c r="E737" s="19" t="s">
        <v>41</v>
      </c>
      <c r="F737" s="201">
        <v>260814.2</v>
      </c>
      <c r="G737" s="201">
        <v>0</v>
      </c>
      <c r="H737" s="201">
        <v>260116.3</v>
      </c>
      <c r="I737" s="202">
        <v>0</v>
      </c>
      <c r="J737" s="203">
        <f t="shared" si="9"/>
        <v>99.732414876183881</v>
      </c>
      <c r="K737" s="203"/>
    </row>
    <row r="738" spans="1:11" ht="38.25" x14ac:dyDescent="0.25">
      <c r="A738" s="179" t="s">
        <v>42</v>
      </c>
      <c r="B738" s="19" t="s">
        <v>309</v>
      </c>
      <c r="C738" s="19" t="s">
        <v>33</v>
      </c>
      <c r="D738" s="19" t="s">
        <v>573</v>
      </c>
      <c r="E738" s="19" t="s">
        <v>43</v>
      </c>
      <c r="F738" s="201">
        <v>260814.2</v>
      </c>
      <c r="G738" s="201">
        <v>0</v>
      </c>
      <c r="H738" s="201">
        <v>260116.3</v>
      </c>
      <c r="I738" s="202">
        <v>0</v>
      </c>
      <c r="J738" s="203">
        <f t="shared" si="9"/>
        <v>99.732414876183881</v>
      </c>
      <c r="K738" s="203"/>
    </row>
    <row r="739" spans="1:11" ht="38.25" x14ac:dyDescent="0.25">
      <c r="A739" s="179" t="s">
        <v>574</v>
      </c>
      <c r="B739" s="19" t="s">
        <v>309</v>
      </c>
      <c r="C739" s="19" t="s">
        <v>33</v>
      </c>
      <c r="D739" s="19" t="s">
        <v>575</v>
      </c>
      <c r="E739" s="19"/>
      <c r="F739" s="201">
        <v>21323.200000000001</v>
      </c>
      <c r="G739" s="201">
        <v>0</v>
      </c>
      <c r="H739" s="201">
        <v>21081.3</v>
      </c>
      <c r="I739" s="202">
        <v>0</v>
      </c>
      <c r="J739" s="203">
        <f t="shared" si="9"/>
        <v>98.865554888572063</v>
      </c>
      <c r="K739" s="203"/>
    </row>
    <row r="740" spans="1:11" ht="25.5" x14ac:dyDescent="0.25">
      <c r="A740" s="179" t="s">
        <v>40</v>
      </c>
      <c r="B740" s="19" t="s">
        <v>309</v>
      </c>
      <c r="C740" s="19" t="s">
        <v>33</v>
      </c>
      <c r="D740" s="19" t="s">
        <v>575</v>
      </c>
      <c r="E740" s="19" t="s">
        <v>41</v>
      </c>
      <c r="F740" s="201">
        <v>20538.3</v>
      </c>
      <c r="G740" s="201">
        <v>0</v>
      </c>
      <c r="H740" s="201">
        <v>20296.400000000001</v>
      </c>
      <c r="I740" s="202">
        <v>0</v>
      </c>
      <c r="J740" s="203">
        <f t="shared" si="9"/>
        <v>98.822200474235956</v>
      </c>
      <c r="K740" s="203"/>
    </row>
    <row r="741" spans="1:11" ht="38.25" x14ac:dyDescent="0.25">
      <c r="A741" s="179" t="s">
        <v>42</v>
      </c>
      <c r="B741" s="19" t="s">
        <v>309</v>
      </c>
      <c r="C741" s="19" t="s">
        <v>33</v>
      </c>
      <c r="D741" s="19" t="s">
        <v>575</v>
      </c>
      <c r="E741" s="19" t="s">
        <v>43</v>
      </c>
      <c r="F741" s="201">
        <v>20538.3</v>
      </c>
      <c r="G741" s="201">
        <v>0</v>
      </c>
      <c r="H741" s="201">
        <v>20296.400000000001</v>
      </c>
      <c r="I741" s="202">
        <v>0</v>
      </c>
      <c r="J741" s="203">
        <f t="shared" si="9"/>
        <v>98.822200474235956</v>
      </c>
      <c r="K741" s="203"/>
    </row>
    <row r="742" spans="1:11" ht="25.5" x14ac:dyDescent="0.25">
      <c r="A742" s="179" t="s">
        <v>499</v>
      </c>
      <c r="B742" s="19" t="s">
        <v>309</v>
      </c>
      <c r="C742" s="19" t="s">
        <v>33</v>
      </c>
      <c r="D742" s="19" t="s">
        <v>575</v>
      </c>
      <c r="E742" s="19" t="s">
        <v>500</v>
      </c>
      <c r="F742" s="201">
        <v>784.9</v>
      </c>
      <c r="G742" s="201">
        <v>0</v>
      </c>
      <c r="H742" s="201">
        <v>784.9</v>
      </c>
      <c r="I742" s="202">
        <v>0</v>
      </c>
      <c r="J742" s="203">
        <f t="shared" si="9"/>
        <v>100</v>
      </c>
      <c r="K742" s="203"/>
    </row>
    <row r="743" spans="1:11" ht="25.5" x14ac:dyDescent="0.25">
      <c r="A743" s="179" t="s">
        <v>501</v>
      </c>
      <c r="B743" s="19" t="s">
        <v>309</v>
      </c>
      <c r="C743" s="19" t="s">
        <v>33</v>
      </c>
      <c r="D743" s="19" t="s">
        <v>575</v>
      </c>
      <c r="E743" s="19" t="s">
        <v>502</v>
      </c>
      <c r="F743" s="201">
        <v>784.9</v>
      </c>
      <c r="G743" s="201">
        <v>0</v>
      </c>
      <c r="H743" s="201">
        <v>784.9</v>
      </c>
      <c r="I743" s="202">
        <v>0</v>
      </c>
      <c r="J743" s="203">
        <f t="shared" si="9"/>
        <v>100</v>
      </c>
      <c r="K743" s="203"/>
    </row>
    <row r="744" spans="1:11" ht="51" x14ac:dyDescent="0.25">
      <c r="A744" s="179" t="s">
        <v>576</v>
      </c>
      <c r="B744" s="19" t="s">
        <v>309</v>
      </c>
      <c r="C744" s="19" t="s">
        <v>33</v>
      </c>
      <c r="D744" s="19" t="s">
        <v>577</v>
      </c>
      <c r="E744" s="19"/>
      <c r="F744" s="201">
        <v>10453.299999999999</v>
      </c>
      <c r="G744" s="201">
        <v>0</v>
      </c>
      <c r="H744" s="201">
        <v>10453.299999999999</v>
      </c>
      <c r="I744" s="202">
        <v>0</v>
      </c>
      <c r="J744" s="203">
        <f t="shared" si="9"/>
        <v>100</v>
      </c>
      <c r="K744" s="203"/>
    </row>
    <row r="745" spans="1:11" ht="25.5" x14ac:dyDescent="0.25">
      <c r="A745" s="179" t="s">
        <v>40</v>
      </c>
      <c r="B745" s="19" t="s">
        <v>309</v>
      </c>
      <c r="C745" s="19" t="s">
        <v>33</v>
      </c>
      <c r="D745" s="19" t="s">
        <v>577</v>
      </c>
      <c r="E745" s="19" t="s">
        <v>41</v>
      </c>
      <c r="F745" s="201">
        <v>10453.299999999999</v>
      </c>
      <c r="G745" s="201">
        <v>0</v>
      </c>
      <c r="H745" s="201">
        <v>10453.299999999999</v>
      </c>
      <c r="I745" s="202">
        <v>0</v>
      </c>
      <c r="J745" s="203">
        <f t="shared" si="9"/>
        <v>100</v>
      </c>
      <c r="K745" s="203"/>
    </row>
    <row r="746" spans="1:11" ht="38.25" x14ac:dyDescent="0.25">
      <c r="A746" s="179" t="s">
        <v>42</v>
      </c>
      <c r="B746" s="19" t="s">
        <v>309</v>
      </c>
      <c r="C746" s="19" t="s">
        <v>33</v>
      </c>
      <c r="D746" s="19" t="s">
        <v>577</v>
      </c>
      <c r="E746" s="19" t="s">
        <v>43</v>
      </c>
      <c r="F746" s="201">
        <v>10453.299999999999</v>
      </c>
      <c r="G746" s="201">
        <v>0</v>
      </c>
      <c r="H746" s="201">
        <v>10453.299999999999</v>
      </c>
      <c r="I746" s="202">
        <v>0</v>
      </c>
      <c r="J746" s="203">
        <f t="shared" si="9"/>
        <v>100</v>
      </c>
      <c r="K746" s="203"/>
    </row>
    <row r="747" spans="1:11" ht="51" x14ac:dyDescent="0.25">
      <c r="A747" s="179" t="s">
        <v>578</v>
      </c>
      <c r="B747" s="19" t="s">
        <v>309</v>
      </c>
      <c r="C747" s="19" t="s">
        <v>33</v>
      </c>
      <c r="D747" s="19" t="s">
        <v>579</v>
      </c>
      <c r="E747" s="19"/>
      <c r="F747" s="201">
        <v>332.7</v>
      </c>
      <c r="G747" s="201">
        <v>0</v>
      </c>
      <c r="H747" s="201">
        <v>332.7</v>
      </c>
      <c r="I747" s="202">
        <v>0</v>
      </c>
      <c r="J747" s="203">
        <f t="shared" si="9"/>
        <v>100</v>
      </c>
      <c r="K747" s="203"/>
    </row>
    <row r="748" spans="1:11" ht="25.5" x14ac:dyDescent="0.25">
      <c r="A748" s="179" t="s">
        <v>40</v>
      </c>
      <c r="B748" s="19" t="s">
        <v>309</v>
      </c>
      <c r="C748" s="19" t="s">
        <v>33</v>
      </c>
      <c r="D748" s="19" t="s">
        <v>579</v>
      </c>
      <c r="E748" s="19" t="s">
        <v>41</v>
      </c>
      <c r="F748" s="201">
        <v>23.8</v>
      </c>
      <c r="G748" s="201">
        <v>0</v>
      </c>
      <c r="H748" s="201">
        <v>23.8</v>
      </c>
      <c r="I748" s="202">
        <v>0</v>
      </c>
      <c r="J748" s="203">
        <f t="shared" si="9"/>
        <v>100</v>
      </c>
      <c r="K748" s="203"/>
    </row>
    <row r="749" spans="1:11" ht="38.25" x14ac:dyDescent="0.25">
      <c r="A749" s="179" t="s">
        <v>42</v>
      </c>
      <c r="B749" s="19" t="s">
        <v>309</v>
      </c>
      <c r="C749" s="19" t="s">
        <v>33</v>
      </c>
      <c r="D749" s="19" t="s">
        <v>579</v>
      </c>
      <c r="E749" s="19" t="s">
        <v>43</v>
      </c>
      <c r="F749" s="201">
        <v>23.8</v>
      </c>
      <c r="G749" s="201">
        <v>0</v>
      </c>
      <c r="H749" s="201">
        <v>23.8</v>
      </c>
      <c r="I749" s="202">
        <v>0</v>
      </c>
      <c r="J749" s="203">
        <f t="shared" si="9"/>
        <v>100</v>
      </c>
      <c r="K749" s="203"/>
    </row>
    <row r="750" spans="1:11" ht="38.25" x14ac:dyDescent="0.25">
      <c r="A750" s="179" t="s">
        <v>148</v>
      </c>
      <c r="B750" s="19" t="s">
        <v>309</v>
      </c>
      <c r="C750" s="19" t="s">
        <v>33</v>
      </c>
      <c r="D750" s="19" t="s">
        <v>579</v>
      </c>
      <c r="E750" s="19" t="s">
        <v>149</v>
      </c>
      <c r="F750" s="201">
        <v>308.89999999999998</v>
      </c>
      <c r="G750" s="201">
        <v>0</v>
      </c>
      <c r="H750" s="201">
        <v>308.89999999999998</v>
      </c>
      <c r="I750" s="202">
        <v>0</v>
      </c>
      <c r="J750" s="203">
        <f t="shared" si="9"/>
        <v>100</v>
      </c>
      <c r="K750" s="203"/>
    </row>
    <row r="751" spans="1:11" x14ac:dyDescent="0.25">
      <c r="A751" s="179" t="s">
        <v>150</v>
      </c>
      <c r="B751" s="19" t="s">
        <v>309</v>
      </c>
      <c r="C751" s="19" t="s">
        <v>33</v>
      </c>
      <c r="D751" s="19" t="s">
        <v>579</v>
      </c>
      <c r="E751" s="19" t="s">
        <v>151</v>
      </c>
      <c r="F751" s="201">
        <v>308.89999999999998</v>
      </c>
      <c r="G751" s="201">
        <v>0</v>
      </c>
      <c r="H751" s="201">
        <v>308.89999999999998</v>
      </c>
      <c r="I751" s="202">
        <v>0</v>
      </c>
      <c r="J751" s="203">
        <f t="shared" si="9"/>
        <v>100</v>
      </c>
      <c r="K751" s="203"/>
    </row>
    <row r="752" spans="1:11" ht="51" x14ac:dyDescent="0.25">
      <c r="A752" s="179" t="s">
        <v>580</v>
      </c>
      <c r="B752" s="19" t="s">
        <v>309</v>
      </c>
      <c r="C752" s="19" t="s">
        <v>33</v>
      </c>
      <c r="D752" s="19" t="s">
        <v>581</v>
      </c>
      <c r="E752" s="19"/>
      <c r="F752" s="201">
        <v>327.5</v>
      </c>
      <c r="G752" s="201">
        <v>0</v>
      </c>
      <c r="H752" s="201">
        <v>327.5</v>
      </c>
      <c r="I752" s="202">
        <v>0</v>
      </c>
      <c r="J752" s="203">
        <f t="shared" si="9"/>
        <v>100</v>
      </c>
      <c r="K752" s="203"/>
    </row>
    <row r="753" spans="1:11" ht="63.75" x14ac:dyDescent="0.25">
      <c r="A753" s="179" t="s">
        <v>24</v>
      </c>
      <c r="B753" s="19" t="s">
        <v>309</v>
      </c>
      <c r="C753" s="19" t="s">
        <v>33</v>
      </c>
      <c r="D753" s="19" t="s">
        <v>581</v>
      </c>
      <c r="E753" s="19" t="s">
        <v>25</v>
      </c>
      <c r="F753" s="201">
        <v>295.8</v>
      </c>
      <c r="G753" s="201">
        <v>0</v>
      </c>
      <c r="H753" s="201">
        <v>295.8</v>
      </c>
      <c r="I753" s="202">
        <v>0</v>
      </c>
      <c r="J753" s="203">
        <f t="shared" si="9"/>
        <v>100</v>
      </c>
      <c r="K753" s="203"/>
    </row>
    <row r="754" spans="1:11" ht="25.5" x14ac:dyDescent="0.25">
      <c r="A754" s="179" t="s">
        <v>142</v>
      </c>
      <c r="B754" s="19" t="s">
        <v>309</v>
      </c>
      <c r="C754" s="19" t="s">
        <v>33</v>
      </c>
      <c r="D754" s="19" t="s">
        <v>581</v>
      </c>
      <c r="E754" s="19" t="s">
        <v>143</v>
      </c>
      <c r="F754" s="201">
        <v>295.8</v>
      </c>
      <c r="G754" s="201">
        <v>0</v>
      </c>
      <c r="H754" s="201">
        <v>295.8</v>
      </c>
      <c r="I754" s="202">
        <v>0</v>
      </c>
      <c r="J754" s="203">
        <f t="shared" si="9"/>
        <v>100</v>
      </c>
      <c r="K754" s="203"/>
    </row>
    <row r="755" spans="1:11" ht="25.5" x14ac:dyDescent="0.25">
      <c r="A755" s="179" t="s">
        <v>40</v>
      </c>
      <c r="B755" s="19" t="s">
        <v>309</v>
      </c>
      <c r="C755" s="19" t="s">
        <v>33</v>
      </c>
      <c r="D755" s="19" t="s">
        <v>581</v>
      </c>
      <c r="E755" s="19" t="s">
        <v>41</v>
      </c>
      <c r="F755" s="201">
        <v>31.7</v>
      </c>
      <c r="G755" s="201">
        <v>0</v>
      </c>
      <c r="H755" s="201">
        <v>31.7</v>
      </c>
      <c r="I755" s="202">
        <v>0</v>
      </c>
      <c r="J755" s="203">
        <f t="shared" ref="J755:J818" si="10">H755/F755*100</f>
        <v>100</v>
      </c>
      <c r="K755" s="203"/>
    </row>
    <row r="756" spans="1:11" ht="38.25" x14ac:dyDescent="0.25">
      <c r="A756" s="179" t="s">
        <v>42</v>
      </c>
      <c r="B756" s="19" t="s">
        <v>309</v>
      </c>
      <c r="C756" s="19" t="s">
        <v>33</v>
      </c>
      <c r="D756" s="19" t="s">
        <v>581</v>
      </c>
      <c r="E756" s="19" t="s">
        <v>43</v>
      </c>
      <c r="F756" s="201">
        <v>31.7</v>
      </c>
      <c r="G756" s="201">
        <v>0</v>
      </c>
      <c r="H756" s="201">
        <v>31.7</v>
      </c>
      <c r="I756" s="202">
        <v>0</v>
      </c>
      <c r="J756" s="203">
        <f t="shared" si="10"/>
        <v>100</v>
      </c>
      <c r="K756" s="203"/>
    </row>
    <row r="757" spans="1:11" ht="51" x14ac:dyDescent="0.25">
      <c r="A757" s="179" t="s">
        <v>582</v>
      </c>
      <c r="B757" s="19" t="s">
        <v>309</v>
      </c>
      <c r="C757" s="19" t="s">
        <v>33</v>
      </c>
      <c r="D757" s="19" t="s">
        <v>583</v>
      </c>
      <c r="E757" s="19"/>
      <c r="F757" s="201">
        <v>173</v>
      </c>
      <c r="G757" s="201">
        <v>0</v>
      </c>
      <c r="H757" s="201">
        <v>173</v>
      </c>
      <c r="I757" s="202">
        <v>0</v>
      </c>
      <c r="J757" s="203">
        <f t="shared" si="10"/>
        <v>100</v>
      </c>
      <c r="K757" s="203"/>
    </row>
    <row r="758" spans="1:11" ht="63.75" x14ac:dyDescent="0.25">
      <c r="A758" s="179" t="s">
        <v>24</v>
      </c>
      <c r="B758" s="19" t="s">
        <v>309</v>
      </c>
      <c r="C758" s="19" t="s">
        <v>33</v>
      </c>
      <c r="D758" s="19" t="s">
        <v>583</v>
      </c>
      <c r="E758" s="19" t="s">
        <v>25</v>
      </c>
      <c r="F758" s="201">
        <v>117.2</v>
      </c>
      <c r="G758" s="201">
        <v>0</v>
      </c>
      <c r="H758" s="201">
        <v>117.2</v>
      </c>
      <c r="I758" s="202">
        <v>0</v>
      </c>
      <c r="J758" s="203">
        <f t="shared" si="10"/>
        <v>100</v>
      </c>
      <c r="K758" s="203"/>
    </row>
    <row r="759" spans="1:11" ht="25.5" x14ac:dyDescent="0.25">
      <c r="A759" s="179" t="s">
        <v>142</v>
      </c>
      <c r="B759" s="19" t="s">
        <v>309</v>
      </c>
      <c r="C759" s="19" t="s">
        <v>33</v>
      </c>
      <c r="D759" s="19" t="s">
        <v>583</v>
      </c>
      <c r="E759" s="19" t="s">
        <v>143</v>
      </c>
      <c r="F759" s="201">
        <v>117.2</v>
      </c>
      <c r="G759" s="201">
        <v>0</v>
      </c>
      <c r="H759" s="201">
        <v>117.2</v>
      </c>
      <c r="I759" s="202">
        <v>0</v>
      </c>
      <c r="J759" s="203">
        <f t="shared" si="10"/>
        <v>100</v>
      </c>
      <c r="K759" s="203"/>
    </row>
    <row r="760" spans="1:11" ht="25.5" x14ac:dyDescent="0.25">
      <c r="A760" s="179" t="s">
        <v>40</v>
      </c>
      <c r="B760" s="19" t="s">
        <v>309</v>
      </c>
      <c r="C760" s="19" t="s">
        <v>33</v>
      </c>
      <c r="D760" s="19" t="s">
        <v>583</v>
      </c>
      <c r="E760" s="19" t="s">
        <v>41</v>
      </c>
      <c r="F760" s="201">
        <v>55.8</v>
      </c>
      <c r="G760" s="201">
        <v>0</v>
      </c>
      <c r="H760" s="201">
        <v>55.8</v>
      </c>
      <c r="I760" s="202">
        <v>0</v>
      </c>
      <c r="J760" s="203">
        <f t="shared" si="10"/>
        <v>100</v>
      </c>
      <c r="K760" s="203"/>
    </row>
    <row r="761" spans="1:11" ht="38.25" x14ac:dyDescent="0.25">
      <c r="A761" s="179" t="s">
        <v>42</v>
      </c>
      <c r="B761" s="19" t="s">
        <v>309</v>
      </c>
      <c r="C761" s="19" t="s">
        <v>33</v>
      </c>
      <c r="D761" s="19" t="s">
        <v>583</v>
      </c>
      <c r="E761" s="19" t="s">
        <v>43</v>
      </c>
      <c r="F761" s="201">
        <v>55.8</v>
      </c>
      <c r="G761" s="201">
        <v>0</v>
      </c>
      <c r="H761" s="201">
        <v>55.8</v>
      </c>
      <c r="I761" s="202">
        <v>0</v>
      </c>
      <c r="J761" s="203">
        <f t="shared" si="10"/>
        <v>100</v>
      </c>
      <c r="K761" s="203"/>
    </row>
    <row r="762" spans="1:11" ht="51" x14ac:dyDescent="0.25">
      <c r="A762" s="179" t="s">
        <v>584</v>
      </c>
      <c r="B762" s="19" t="s">
        <v>309</v>
      </c>
      <c r="C762" s="19" t="s">
        <v>33</v>
      </c>
      <c r="D762" s="19" t="s">
        <v>585</v>
      </c>
      <c r="E762" s="19"/>
      <c r="F762" s="201">
        <v>18388.400000000001</v>
      </c>
      <c r="G762" s="201">
        <v>0</v>
      </c>
      <c r="H762" s="201">
        <v>18388.400000000001</v>
      </c>
      <c r="I762" s="202">
        <v>0</v>
      </c>
      <c r="J762" s="203">
        <f t="shared" si="10"/>
        <v>100</v>
      </c>
      <c r="K762" s="203"/>
    </row>
    <row r="763" spans="1:11" ht="38.25" x14ac:dyDescent="0.25">
      <c r="A763" s="179" t="s">
        <v>148</v>
      </c>
      <c r="B763" s="19" t="s">
        <v>309</v>
      </c>
      <c r="C763" s="19" t="s">
        <v>33</v>
      </c>
      <c r="D763" s="19" t="s">
        <v>585</v>
      </c>
      <c r="E763" s="19" t="s">
        <v>149</v>
      </c>
      <c r="F763" s="201">
        <v>18388.400000000001</v>
      </c>
      <c r="G763" s="201">
        <v>0</v>
      </c>
      <c r="H763" s="201">
        <v>18388.400000000001</v>
      </c>
      <c r="I763" s="202">
        <v>0</v>
      </c>
      <c r="J763" s="203">
        <f t="shared" si="10"/>
        <v>100</v>
      </c>
      <c r="K763" s="203"/>
    </row>
    <row r="764" spans="1:11" x14ac:dyDescent="0.25">
      <c r="A764" s="179" t="s">
        <v>150</v>
      </c>
      <c r="B764" s="19" t="s">
        <v>309</v>
      </c>
      <c r="C764" s="19" t="s">
        <v>33</v>
      </c>
      <c r="D764" s="19" t="s">
        <v>585</v>
      </c>
      <c r="E764" s="19" t="s">
        <v>151</v>
      </c>
      <c r="F764" s="201">
        <v>18388.400000000001</v>
      </c>
      <c r="G764" s="201">
        <v>0</v>
      </c>
      <c r="H764" s="201">
        <v>18388.400000000001</v>
      </c>
      <c r="I764" s="202">
        <v>0</v>
      </c>
      <c r="J764" s="203">
        <f t="shared" si="10"/>
        <v>100</v>
      </c>
      <c r="K764" s="203"/>
    </row>
    <row r="765" spans="1:11" ht="38.25" x14ac:dyDescent="0.25">
      <c r="A765" s="179" t="s">
        <v>586</v>
      </c>
      <c r="B765" s="19" t="s">
        <v>309</v>
      </c>
      <c r="C765" s="19" t="s">
        <v>33</v>
      </c>
      <c r="D765" s="19" t="s">
        <v>587</v>
      </c>
      <c r="E765" s="19"/>
      <c r="F765" s="201">
        <v>41045.1</v>
      </c>
      <c r="G765" s="201">
        <v>0</v>
      </c>
      <c r="H765" s="201">
        <v>41045.1</v>
      </c>
      <c r="I765" s="202">
        <v>0</v>
      </c>
      <c r="J765" s="203">
        <f t="shared" si="10"/>
        <v>100</v>
      </c>
      <c r="K765" s="203"/>
    </row>
    <row r="766" spans="1:11" ht="38.25" x14ac:dyDescent="0.25">
      <c r="A766" s="179" t="s">
        <v>148</v>
      </c>
      <c r="B766" s="19" t="s">
        <v>309</v>
      </c>
      <c r="C766" s="19" t="s">
        <v>33</v>
      </c>
      <c r="D766" s="19" t="s">
        <v>587</v>
      </c>
      <c r="E766" s="19" t="s">
        <v>149</v>
      </c>
      <c r="F766" s="201">
        <v>41045.1</v>
      </c>
      <c r="G766" s="201">
        <v>0</v>
      </c>
      <c r="H766" s="201">
        <v>41045.1</v>
      </c>
      <c r="I766" s="202">
        <v>0</v>
      </c>
      <c r="J766" s="203">
        <f t="shared" si="10"/>
        <v>100</v>
      </c>
      <c r="K766" s="203"/>
    </row>
    <row r="767" spans="1:11" ht="25.5" x14ac:dyDescent="0.25">
      <c r="A767" s="179" t="s">
        <v>150</v>
      </c>
      <c r="B767" s="19" t="s">
        <v>309</v>
      </c>
      <c r="C767" s="19" t="s">
        <v>33</v>
      </c>
      <c r="D767" s="19" t="s">
        <v>587</v>
      </c>
      <c r="E767" s="19" t="s">
        <v>151</v>
      </c>
      <c r="F767" s="201">
        <v>41045.1</v>
      </c>
      <c r="G767" s="201">
        <v>0</v>
      </c>
      <c r="H767" s="201">
        <v>41045.1</v>
      </c>
      <c r="I767" s="202">
        <v>0</v>
      </c>
      <c r="J767" s="203">
        <f t="shared" si="10"/>
        <v>100</v>
      </c>
      <c r="K767" s="203"/>
    </row>
    <row r="768" spans="1:11" ht="51" x14ac:dyDescent="0.25">
      <c r="A768" s="179" t="s">
        <v>578</v>
      </c>
      <c r="B768" s="19" t="s">
        <v>309</v>
      </c>
      <c r="C768" s="19" t="s">
        <v>33</v>
      </c>
      <c r="D768" s="19" t="s">
        <v>588</v>
      </c>
      <c r="E768" s="19"/>
      <c r="F768" s="201">
        <v>165266.79999999999</v>
      </c>
      <c r="G768" s="201">
        <v>0</v>
      </c>
      <c r="H768" s="201">
        <v>165266.79999999999</v>
      </c>
      <c r="I768" s="202">
        <v>0</v>
      </c>
      <c r="J768" s="203">
        <f t="shared" si="10"/>
        <v>100</v>
      </c>
      <c r="K768" s="203"/>
    </row>
    <row r="769" spans="1:11" ht="63.75" x14ac:dyDescent="0.25">
      <c r="A769" s="179" t="s">
        <v>24</v>
      </c>
      <c r="B769" s="19" t="s">
        <v>309</v>
      </c>
      <c r="C769" s="19" t="s">
        <v>33</v>
      </c>
      <c r="D769" s="19" t="s">
        <v>588</v>
      </c>
      <c r="E769" s="19" t="s">
        <v>25</v>
      </c>
      <c r="F769" s="201">
        <v>26370</v>
      </c>
      <c r="G769" s="201">
        <v>0</v>
      </c>
      <c r="H769" s="201">
        <v>26370</v>
      </c>
      <c r="I769" s="202">
        <v>0</v>
      </c>
      <c r="J769" s="203">
        <f t="shared" si="10"/>
        <v>100</v>
      </c>
      <c r="K769" s="203"/>
    </row>
    <row r="770" spans="1:11" ht="25.5" x14ac:dyDescent="0.25">
      <c r="A770" s="179" t="s">
        <v>142</v>
      </c>
      <c r="B770" s="19" t="s">
        <v>309</v>
      </c>
      <c r="C770" s="19" t="s">
        <v>33</v>
      </c>
      <c r="D770" s="19" t="s">
        <v>588</v>
      </c>
      <c r="E770" s="19" t="s">
        <v>143</v>
      </c>
      <c r="F770" s="201">
        <v>26370</v>
      </c>
      <c r="G770" s="201">
        <v>0</v>
      </c>
      <c r="H770" s="201">
        <v>26370</v>
      </c>
      <c r="I770" s="202">
        <v>0</v>
      </c>
      <c r="J770" s="203">
        <f t="shared" si="10"/>
        <v>100</v>
      </c>
      <c r="K770" s="203"/>
    </row>
    <row r="771" spans="1:11" ht="25.5" x14ac:dyDescent="0.25">
      <c r="A771" s="179" t="s">
        <v>40</v>
      </c>
      <c r="B771" s="19" t="s">
        <v>309</v>
      </c>
      <c r="C771" s="19" t="s">
        <v>33</v>
      </c>
      <c r="D771" s="19" t="s">
        <v>588</v>
      </c>
      <c r="E771" s="19" t="s">
        <v>41</v>
      </c>
      <c r="F771" s="201">
        <v>2233.6999999999998</v>
      </c>
      <c r="G771" s="201">
        <v>0</v>
      </c>
      <c r="H771" s="201">
        <v>2233.6999999999998</v>
      </c>
      <c r="I771" s="202">
        <v>0</v>
      </c>
      <c r="J771" s="203">
        <f t="shared" si="10"/>
        <v>100</v>
      </c>
      <c r="K771" s="203"/>
    </row>
    <row r="772" spans="1:11" ht="38.25" x14ac:dyDescent="0.25">
      <c r="A772" s="179" t="s">
        <v>42</v>
      </c>
      <c r="B772" s="19" t="s">
        <v>309</v>
      </c>
      <c r="C772" s="19" t="s">
        <v>33</v>
      </c>
      <c r="D772" s="19" t="s">
        <v>588</v>
      </c>
      <c r="E772" s="19" t="s">
        <v>43</v>
      </c>
      <c r="F772" s="201">
        <v>2233.6999999999998</v>
      </c>
      <c r="G772" s="201">
        <v>0</v>
      </c>
      <c r="H772" s="201">
        <v>2233.6999999999998</v>
      </c>
      <c r="I772" s="202">
        <v>0</v>
      </c>
      <c r="J772" s="203">
        <f t="shared" si="10"/>
        <v>100</v>
      </c>
      <c r="K772" s="203"/>
    </row>
    <row r="773" spans="1:11" ht="38.25" x14ac:dyDescent="0.25">
      <c r="A773" s="179" t="s">
        <v>148</v>
      </c>
      <c r="B773" s="19" t="s">
        <v>309</v>
      </c>
      <c r="C773" s="19" t="s">
        <v>33</v>
      </c>
      <c r="D773" s="19" t="s">
        <v>588</v>
      </c>
      <c r="E773" s="19" t="s">
        <v>149</v>
      </c>
      <c r="F773" s="201">
        <v>136663.1</v>
      </c>
      <c r="G773" s="201">
        <v>0</v>
      </c>
      <c r="H773" s="201">
        <v>136663.1</v>
      </c>
      <c r="I773" s="202">
        <v>0</v>
      </c>
      <c r="J773" s="203">
        <f t="shared" si="10"/>
        <v>100</v>
      </c>
      <c r="K773" s="203"/>
    </row>
    <row r="774" spans="1:11" x14ac:dyDescent="0.25">
      <c r="A774" s="179" t="s">
        <v>150</v>
      </c>
      <c r="B774" s="19" t="s">
        <v>309</v>
      </c>
      <c r="C774" s="19" t="s">
        <v>33</v>
      </c>
      <c r="D774" s="19" t="s">
        <v>588</v>
      </c>
      <c r="E774" s="19" t="s">
        <v>151</v>
      </c>
      <c r="F774" s="201">
        <v>136663.1</v>
      </c>
      <c r="G774" s="201">
        <v>0</v>
      </c>
      <c r="H774" s="201">
        <v>136663.1</v>
      </c>
      <c r="I774" s="202">
        <v>0</v>
      </c>
      <c r="J774" s="203">
        <f t="shared" si="10"/>
        <v>100</v>
      </c>
      <c r="K774" s="203"/>
    </row>
    <row r="775" spans="1:11" ht="51" x14ac:dyDescent="0.25">
      <c r="A775" s="179" t="s">
        <v>580</v>
      </c>
      <c r="B775" s="19" t="s">
        <v>309</v>
      </c>
      <c r="C775" s="19" t="s">
        <v>33</v>
      </c>
      <c r="D775" s="19" t="s">
        <v>589</v>
      </c>
      <c r="E775" s="19"/>
      <c r="F775" s="201">
        <v>22569</v>
      </c>
      <c r="G775" s="201">
        <v>0</v>
      </c>
      <c r="H775" s="201">
        <v>22538.3</v>
      </c>
      <c r="I775" s="202">
        <v>0</v>
      </c>
      <c r="J775" s="203">
        <f t="shared" si="10"/>
        <v>99.863972705924056</v>
      </c>
      <c r="K775" s="203"/>
    </row>
    <row r="776" spans="1:11" ht="63.75" x14ac:dyDescent="0.25">
      <c r="A776" s="179" t="s">
        <v>24</v>
      </c>
      <c r="B776" s="19" t="s">
        <v>309</v>
      </c>
      <c r="C776" s="19" t="s">
        <v>33</v>
      </c>
      <c r="D776" s="19" t="s">
        <v>589</v>
      </c>
      <c r="E776" s="19" t="s">
        <v>25</v>
      </c>
      <c r="F776" s="201">
        <v>18752.8</v>
      </c>
      <c r="G776" s="201">
        <v>0</v>
      </c>
      <c r="H776" s="201">
        <v>18752.8</v>
      </c>
      <c r="I776" s="202">
        <v>0</v>
      </c>
      <c r="J776" s="203">
        <f t="shared" si="10"/>
        <v>100</v>
      </c>
      <c r="K776" s="203"/>
    </row>
    <row r="777" spans="1:11" ht="25.5" x14ac:dyDescent="0.25">
      <c r="A777" s="179" t="s">
        <v>142</v>
      </c>
      <c r="B777" s="19" t="s">
        <v>309</v>
      </c>
      <c r="C777" s="19" t="s">
        <v>33</v>
      </c>
      <c r="D777" s="19" t="s">
        <v>589</v>
      </c>
      <c r="E777" s="19" t="s">
        <v>143</v>
      </c>
      <c r="F777" s="201">
        <v>18752.8</v>
      </c>
      <c r="G777" s="201">
        <v>0</v>
      </c>
      <c r="H777" s="201">
        <v>18752.8</v>
      </c>
      <c r="I777" s="202">
        <v>0</v>
      </c>
      <c r="J777" s="203">
        <f t="shared" si="10"/>
        <v>100</v>
      </c>
      <c r="K777" s="203"/>
    </row>
    <row r="778" spans="1:11" ht="25.5" x14ac:dyDescent="0.25">
      <c r="A778" s="179" t="s">
        <v>40</v>
      </c>
      <c r="B778" s="19" t="s">
        <v>309</v>
      </c>
      <c r="C778" s="19" t="s">
        <v>33</v>
      </c>
      <c r="D778" s="19" t="s">
        <v>589</v>
      </c>
      <c r="E778" s="19" t="s">
        <v>41</v>
      </c>
      <c r="F778" s="201">
        <v>3758.4</v>
      </c>
      <c r="G778" s="201">
        <v>0</v>
      </c>
      <c r="H778" s="201">
        <v>3727.7</v>
      </c>
      <c r="I778" s="202">
        <v>0</v>
      </c>
      <c r="J778" s="203">
        <f t="shared" si="10"/>
        <v>99.18316304810557</v>
      </c>
      <c r="K778" s="203"/>
    </row>
    <row r="779" spans="1:11" ht="38.25" x14ac:dyDescent="0.25">
      <c r="A779" s="179" t="s">
        <v>42</v>
      </c>
      <c r="B779" s="19" t="s">
        <v>309</v>
      </c>
      <c r="C779" s="19" t="s">
        <v>33</v>
      </c>
      <c r="D779" s="19" t="s">
        <v>589</v>
      </c>
      <c r="E779" s="19" t="s">
        <v>43</v>
      </c>
      <c r="F779" s="201">
        <v>3758.4</v>
      </c>
      <c r="G779" s="201">
        <v>0</v>
      </c>
      <c r="H779" s="201">
        <v>3727.7</v>
      </c>
      <c r="I779" s="202">
        <v>0</v>
      </c>
      <c r="J779" s="203">
        <f t="shared" si="10"/>
        <v>99.18316304810557</v>
      </c>
      <c r="K779" s="203"/>
    </row>
    <row r="780" spans="1:11" x14ac:dyDescent="0.25">
      <c r="A780" s="179" t="s">
        <v>100</v>
      </c>
      <c r="B780" s="19" t="s">
        <v>309</v>
      </c>
      <c r="C780" s="19" t="s">
        <v>33</v>
      </c>
      <c r="D780" s="19" t="s">
        <v>589</v>
      </c>
      <c r="E780" s="19" t="s">
        <v>101</v>
      </c>
      <c r="F780" s="201">
        <v>57.8</v>
      </c>
      <c r="G780" s="201">
        <v>0</v>
      </c>
      <c r="H780" s="201">
        <v>57.8</v>
      </c>
      <c r="I780" s="202">
        <v>0</v>
      </c>
      <c r="J780" s="203">
        <f t="shared" si="10"/>
        <v>100</v>
      </c>
      <c r="K780" s="203"/>
    </row>
    <row r="781" spans="1:11" x14ac:dyDescent="0.25">
      <c r="A781" s="179" t="s">
        <v>102</v>
      </c>
      <c r="B781" s="19" t="s">
        <v>309</v>
      </c>
      <c r="C781" s="19" t="s">
        <v>33</v>
      </c>
      <c r="D781" s="19" t="s">
        <v>589</v>
      </c>
      <c r="E781" s="19" t="s">
        <v>103</v>
      </c>
      <c r="F781" s="201">
        <v>57.8</v>
      </c>
      <c r="G781" s="201">
        <v>0</v>
      </c>
      <c r="H781" s="201">
        <v>57.8</v>
      </c>
      <c r="I781" s="202">
        <v>0</v>
      </c>
      <c r="J781" s="203">
        <f t="shared" si="10"/>
        <v>100</v>
      </c>
      <c r="K781" s="203"/>
    </row>
    <row r="782" spans="1:11" ht="51" x14ac:dyDescent="0.25">
      <c r="A782" s="179" t="s">
        <v>582</v>
      </c>
      <c r="B782" s="19" t="s">
        <v>309</v>
      </c>
      <c r="C782" s="19" t="s">
        <v>33</v>
      </c>
      <c r="D782" s="19" t="s">
        <v>590</v>
      </c>
      <c r="E782" s="19"/>
      <c r="F782" s="201">
        <v>26034.5</v>
      </c>
      <c r="G782" s="201">
        <v>0</v>
      </c>
      <c r="H782" s="201">
        <v>25959.599999999999</v>
      </c>
      <c r="I782" s="202">
        <v>0</v>
      </c>
      <c r="J782" s="203">
        <f t="shared" si="10"/>
        <v>99.712304826288189</v>
      </c>
      <c r="K782" s="203"/>
    </row>
    <row r="783" spans="1:11" ht="63.75" x14ac:dyDescent="0.25">
      <c r="A783" s="179" t="s">
        <v>24</v>
      </c>
      <c r="B783" s="19" t="s">
        <v>309</v>
      </c>
      <c r="C783" s="19" t="s">
        <v>33</v>
      </c>
      <c r="D783" s="19" t="s">
        <v>590</v>
      </c>
      <c r="E783" s="19" t="s">
        <v>25</v>
      </c>
      <c r="F783" s="201">
        <v>21690.9</v>
      </c>
      <c r="G783" s="201">
        <v>0</v>
      </c>
      <c r="H783" s="201">
        <v>21616.1</v>
      </c>
      <c r="I783" s="202">
        <v>0</v>
      </c>
      <c r="J783" s="203">
        <f t="shared" si="10"/>
        <v>99.655154926720414</v>
      </c>
      <c r="K783" s="203"/>
    </row>
    <row r="784" spans="1:11" ht="25.5" x14ac:dyDescent="0.25">
      <c r="A784" s="179" t="s">
        <v>142</v>
      </c>
      <c r="B784" s="19" t="s">
        <v>309</v>
      </c>
      <c r="C784" s="19" t="s">
        <v>33</v>
      </c>
      <c r="D784" s="19" t="s">
        <v>590</v>
      </c>
      <c r="E784" s="19" t="s">
        <v>143</v>
      </c>
      <c r="F784" s="201">
        <v>21690.9</v>
      </c>
      <c r="G784" s="201">
        <v>0</v>
      </c>
      <c r="H784" s="201">
        <v>21616.1</v>
      </c>
      <c r="I784" s="202">
        <v>0</v>
      </c>
      <c r="J784" s="203">
        <f t="shared" si="10"/>
        <v>99.655154926720414</v>
      </c>
      <c r="K784" s="203"/>
    </row>
    <row r="785" spans="1:11" ht="25.5" x14ac:dyDescent="0.25">
      <c r="A785" s="179" t="s">
        <v>40</v>
      </c>
      <c r="B785" s="19" t="s">
        <v>309</v>
      </c>
      <c r="C785" s="19" t="s">
        <v>33</v>
      </c>
      <c r="D785" s="19" t="s">
        <v>590</v>
      </c>
      <c r="E785" s="19" t="s">
        <v>41</v>
      </c>
      <c r="F785" s="201">
        <v>4343.6000000000004</v>
      </c>
      <c r="G785" s="201">
        <v>0</v>
      </c>
      <c r="H785" s="201">
        <v>4343.5</v>
      </c>
      <c r="I785" s="202">
        <v>0</v>
      </c>
      <c r="J785" s="203">
        <f t="shared" si="10"/>
        <v>99.997697762224874</v>
      </c>
      <c r="K785" s="203"/>
    </row>
    <row r="786" spans="1:11" ht="38.25" x14ac:dyDescent="0.25">
      <c r="A786" s="179" t="s">
        <v>42</v>
      </c>
      <c r="B786" s="19" t="s">
        <v>309</v>
      </c>
      <c r="C786" s="19" t="s">
        <v>33</v>
      </c>
      <c r="D786" s="19" t="s">
        <v>590</v>
      </c>
      <c r="E786" s="19" t="s">
        <v>43</v>
      </c>
      <c r="F786" s="201">
        <v>4343.6000000000004</v>
      </c>
      <c r="G786" s="201">
        <v>0</v>
      </c>
      <c r="H786" s="201">
        <v>4343.5</v>
      </c>
      <c r="I786" s="202">
        <v>0</v>
      </c>
      <c r="J786" s="203">
        <f t="shared" si="10"/>
        <v>99.997697762224874</v>
      </c>
      <c r="K786" s="203"/>
    </row>
    <row r="787" spans="1:11" ht="25.5" x14ac:dyDescent="0.25">
      <c r="A787" s="178" t="s">
        <v>591</v>
      </c>
      <c r="B787" s="20" t="s">
        <v>309</v>
      </c>
      <c r="C787" s="20" t="s">
        <v>309</v>
      </c>
      <c r="D787" s="20"/>
      <c r="E787" s="20"/>
      <c r="F787" s="198">
        <v>203359.7</v>
      </c>
      <c r="G787" s="198">
        <v>0</v>
      </c>
      <c r="H787" s="198">
        <v>201591.3</v>
      </c>
      <c r="I787" s="199">
        <v>0</v>
      </c>
      <c r="J787" s="200">
        <f t="shared" si="10"/>
        <v>99.130407843835329</v>
      </c>
      <c r="K787" s="200"/>
    </row>
    <row r="788" spans="1:11" ht="25.5" x14ac:dyDescent="0.25">
      <c r="A788" s="179" t="s">
        <v>16</v>
      </c>
      <c r="B788" s="19" t="s">
        <v>309</v>
      </c>
      <c r="C788" s="19" t="s">
        <v>309</v>
      </c>
      <c r="D788" s="19" t="s">
        <v>17</v>
      </c>
      <c r="E788" s="19"/>
      <c r="F788" s="201">
        <v>203359.7</v>
      </c>
      <c r="G788" s="201">
        <v>0</v>
      </c>
      <c r="H788" s="201">
        <v>201591.3</v>
      </c>
      <c r="I788" s="202">
        <v>0</v>
      </c>
      <c r="J788" s="203">
        <f t="shared" si="10"/>
        <v>99.130407843835329</v>
      </c>
      <c r="K788" s="203"/>
    </row>
    <row r="789" spans="1:11" x14ac:dyDescent="0.25">
      <c r="A789" s="179" t="s">
        <v>18</v>
      </c>
      <c r="B789" s="19" t="s">
        <v>309</v>
      </c>
      <c r="C789" s="19" t="s">
        <v>309</v>
      </c>
      <c r="D789" s="19" t="s">
        <v>19</v>
      </c>
      <c r="E789" s="19"/>
      <c r="F789" s="201">
        <v>203359.7</v>
      </c>
      <c r="G789" s="201">
        <v>0</v>
      </c>
      <c r="H789" s="201">
        <v>201591.3</v>
      </c>
      <c r="I789" s="202">
        <v>0</v>
      </c>
      <c r="J789" s="203">
        <f t="shared" si="10"/>
        <v>99.130407843835329</v>
      </c>
      <c r="K789" s="203"/>
    </row>
    <row r="790" spans="1:11" ht="38.25" x14ac:dyDescent="0.25">
      <c r="A790" s="179" t="s">
        <v>20</v>
      </c>
      <c r="B790" s="19" t="s">
        <v>309</v>
      </c>
      <c r="C790" s="19" t="s">
        <v>309</v>
      </c>
      <c r="D790" s="19" t="s">
        <v>21</v>
      </c>
      <c r="E790" s="19"/>
      <c r="F790" s="201">
        <v>203359.7</v>
      </c>
      <c r="G790" s="201">
        <v>0</v>
      </c>
      <c r="H790" s="201">
        <v>201591.3</v>
      </c>
      <c r="I790" s="202">
        <v>0</v>
      </c>
      <c r="J790" s="203">
        <f t="shared" si="10"/>
        <v>99.130407843835329</v>
      </c>
      <c r="K790" s="203"/>
    </row>
    <row r="791" spans="1:11" ht="38.25" x14ac:dyDescent="0.25">
      <c r="A791" s="179" t="s">
        <v>592</v>
      </c>
      <c r="B791" s="19" t="s">
        <v>309</v>
      </c>
      <c r="C791" s="19" t="s">
        <v>309</v>
      </c>
      <c r="D791" s="19" t="s">
        <v>593</v>
      </c>
      <c r="E791" s="19"/>
      <c r="F791" s="201">
        <v>4769.1000000000004</v>
      </c>
      <c r="G791" s="201">
        <v>0</v>
      </c>
      <c r="H791" s="201">
        <v>4769.1000000000004</v>
      </c>
      <c r="I791" s="202">
        <v>0</v>
      </c>
      <c r="J791" s="203">
        <f t="shared" si="10"/>
        <v>100</v>
      </c>
      <c r="K791" s="203"/>
    </row>
    <row r="792" spans="1:11" ht="25.5" x14ac:dyDescent="0.25">
      <c r="A792" s="179" t="s">
        <v>114</v>
      </c>
      <c r="B792" s="19" t="s">
        <v>309</v>
      </c>
      <c r="C792" s="19" t="s">
        <v>309</v>
      </c>
      <c r="D792" s="19" t="s">
        <v>593</v>
      </c>
      <c r="E792" s="19" t="s">
        <v>115</v>
      </c>
      <c r="F792" s="201">
        <v>4769.1000000000004</v>
      </c>
      <c r="G792" s="201">
        <v>0</v>
      </c>
      <c r="H792" s="201">
        <v>4769.1000000000004</v>
      </c>
      <c r="I792" s="202">
        <v>0</v>
      </c>
      <c r="J792" s="203">
        <f t="shared" si="10"/>
        <v>100</v>
      </c>
      <c r="K792" s="203"/>
    </row>
    <row r="793" spans="1:11" ht="25.5" x14ac:dyDescent="0.25">
      <c r="A793" s="179" t="s">
        <v>116</v>
      </c>
      <c r="B793" s="19" t="s">
        <v>309</v>
      </c>
      <c r="C793" s="19" t="s">
        <v>309</v>
      </c>
      <c r="D793" s="19" t="s">
        <v>593</v>
      </c>
      <c r="E793" s="19" t="s">
        <v>117</v>
      </c>
      <c r="F793" s="201">
        <v>4769.1000000000004</v>
      </c>
      <c r="G793" s="201">
        <v>0</v>
      </c>
      <c r="H793" s="201">
        <v>4769.1000000000004</v>
      </c>
      <c r="I793" s="202">
        <v>0</v>
      </c>
      <c r="J793" s="203">
        <f t="shared" si="10"/>
        <v>100</v>
      </c>
      <c r="K793" s="203"/>
    </row>
    <row r="794" spans="1:11" ht="51" x14ac:dyDescent="0.25">
      <c r="A794" s="179" t="s">
        <v>594</v>
      </c>
      <c r="B794" s="19" t="s">
        <v>309</v>
      </c>
      <c r="C794" s="19" t="s">
        <v>309</v>
      </c>
      <c r="D794" s="19" t="s">
        <v>595</v>
      </c>
      <c r="E794" s="19"/>
      <c r="F794" s="201">
        <v>73066.100000000006</v>
      </c>
      <c r="G794" s="201">
        <v>0</v>
      </c>
      <c r="H794" s="201">
        <v>72776.800000000003</v>
      </c>
      <c r="I794" s="202">
        <v>0</v>
      </c>
      <c r="J794" s="203">
        <f t="shared" si="10"/>
        <v>99.604057148253418</v>
      </c>
      <c r="K794" s="203"/>
    </row>
    <row r="795" spans="1:11" ht="63.75" x14ac:dyDescent="0.25">
      <c r="A795" s="179" t="s">
        <v>24</v>
      </c>
      <c r="B795" s="19" t="s">
        <v>309</v>
      </c>
      <c r="C795" s="19" t="s">
        <v>309</v>
      </c>
      <c r="D795" s="19" t="s">
        <v>595</v>
      </c>
      <c r="E795" s="19" t="s">
        <v>25</v>
      </c>
      <c r="F795" s="201">
        <v>69572.3</v>
      </c>
      <c r="G795" s="201">
        <v>0</v>
      </c>
      <c r="H795" s="201">
        <v>69559.7</v>
      </c>
      <c r="I795" s="202">
        <v>0</v>
      </c>
      <c r="J795" s="203">
        <f t="shared" si="10"/>
        <v>99.981889343891169</v>
      </c>
      <c r="K795" s="203"/>
    </row>
    <row r="796" spans="1:11" ht="25.5" x14ac:dyDescent="0.25">
      <c r="A796" s="179" t="s">
        <v>142</v>
      </c>
      <c r="B796" s="19" t="s">
        <v>309</v>
      </c>
      <c r="C796" s="19" t="s">
        <v>309</v>
      </c>
      <c r="D796" s="19" t="s">
        <v>595</v>
      </c>
      <c r="E796" s="19" t="s">
        <v>143</v>
      </c>
      <c r="F796" s="201">
        <v>69572.3</v>
      </c>
      <c r="G796" s="201">
        <v>0</v>
      </c>
      <c r="H796" s="201">
        <v>69559.7</v>
      </c>
      <c r="I796" s="202">
        <v>0</v>
      </c>
      <c r="J796" s="203">
        <f t="shared" si="10"/>
        <v>99.981889343891169</v>
      </c>
      <c r="K796" s="203"/>
    </row>
    <row r="797" spans="1:11" ht="25.5" x14ac:dyDescent="0.25">
      <c r="A797" s="179" t="s">
        <v>40</v>
      </c>
      <c r="B797" s="19" t="s">
        <v>309</v>
      </c>
      <c r="C797" s="19" t="s">
        <v>309</v>
      </c>
      <c r="D797" s="19" t="s">
        <v>595</v>
      </c>
      <c r="E797" s="19" t="s">
        <v>41</v>
      </c>
      <c r="F797" s="201">
        <v>3425.6</v>
      </c>
      <c r="G797" s="201">
        <v>0</v>
      </c>
      <c r="H797" s="201">
        <v>3148.9</v>
      </c>
      <c r="I797" s="202">
        <v>0</v>
      </c>
      <c r="J797" s="203">
        <f t="shared" si="10"/>
        <v>91.922582905184498</v>
      </c>
      <c r="K797" s="203"/>
    </row>
    <row r="798" spans="1:11" ht="38.25" x14ac:dyDescent="0.25">
      <c r="A798" s="179" t="s">
        <v>42</v>
      </c>
      <c r="B798" s="19" t="s">
        <v>309</v>
      </c>
      <c r="C798" s="19" t="s">
        <v>309</v>
      </c>
      <c r="D798" s="19" t="s">
        <v>595</v>
      </c>
      <c r="E798" s="19" t="s">
        <v>43</v>
      </c>
      <c r="F798" s="201">
        <v>3425.6</v>
      </c>
      <c r="G798" s="201">
        <v>0</v>
      </c>
      <c r="H798" s="201">
        <v>3148.9</v>
      </c>
      <c r="I798" s="202">
        <v>0</v>
      </c>
      <c r="J798" s="203">
        <f t="shared" si="10"/>
        <v>91.922582905184498</v>
      </c>
      <c r="K798" s="203"/>
    </row>
    <row r="799" spans="1:11" x14ac:dyDescent="0.25">
      <c r="A799" s="179" t="s">
        <v>100</v>
      </c>
      <c r="B799" s="19" t="s">
        <v>309</v>
      </c>
      <c r="C799" s="19" t="s">
        <v>309</v>
      </c>
      <c r="D799" s="19" t="s">
        <v>595</v>
      </c>
      <c r="E799" s="19" t="s">
        <v>101</v>
      </c>
      <c r="F799" s="201">
        <v>68.2</v>
      </c>
      <c r="G799" s="201">
        <v>0</v>
      </c>
      <c r="H799" s="201">
        <v>68.2</v>
      </c>
      <c r="I799" s="202">
        <v>0</v>
      </c>
      <c r="J799" s="203">
        <f t="shared" si="10"/>
        <v>100</v>
      </c>
      <c r="K799" s="203"/>
    </row>
    <row r="800" spans="1:11" x14ac:dyDescent="0.25">
      <c r="A800" s="179" t="s">
        <v>102</v>
      </c>
      <c r="B800" s="19" t="s">
        <v>309</v>
      </c>
      <c r="C800" s="19" t="s">
        <v>309</v>
      </c>
      <c r="D800" s="19" t="s">
        <v>595</v>
      </c>
      <c r="E800" s="19" t="s">
        <v>103</v>
      </c>
      <c r="F800" s="201">
        <v>68.2</v>
      </c>
      <c r="G800" s="201">
        <v>0</v>
      </c>
      <c r="H800" s="201">
        <v>68.2</v>
      </c>
      <c r="I800" s="202">
        <v>0</v>
      </c>
      <c r="J800" s="203">
        <f t="shared" si="10"/>
        <v>100</v>
      </c>
      <c r="K800" s="203"/>
    </row>
    <row r="801" spans="1:11" ht="63.75" x14ac:dyDescent="0.25">
      <c r="A801" s="179" t="s">
        <v>596</v>
      </c>
      <c r="B801" s="19" t="s">
        <v>309</v>
      </c>
      <c r="C801" s="19" t="s">
        <v>309</v>
      </c>
      <c r="D801" s="19" t="s">
        <v>597</v>
      </c>
      <c r="E801" s="19"/>
      <c r="F801" s="201">
        <v>42097.5</v>
      </c>
      <c r="G801" s="201">
        <v>0</v>
      </c>
      <c r="H801" s="201">
        <v>40935.1</v>
      </c>
      <c r="I801" s="202">
        <v>0</v>
      </c>
      <c r="J801" s="203">
        <f t="shared" si="10"/>
        <v>97.238790902072566</v>
      </c>
      <c r="K801" s="203"/>
    </row>
    <row r="802" spans="1:11" ht="63.75" x14ac:dyDescent="0.25">
      <c r="A802" s="179" t="s">
        <v>24</v>
      </c>
      <c r="B802" s="19" t="s">
        <v>309</v>
      </c>
      <c r="C802" s="19" t="s">
        <v>309</v>
      </c>
      <c r="D802" s="19" t="s">
        <v>597</v>
      </c>
      <c r="E802" s="19" t="s">
        <v>25</v>
      </c>
      <c r="F802" s="201">
        <v>36749.599999999999</v>
      </c>
      <c r="G802" s="201">
        <v>0</v>
      </c>
      <c r="H802" s="201">
        <v>36361.5</v>
      </c>
      <c r="I802" s="202">
        <v>0</v>
      </c>
      <c r="J802" s="203">
        <f t="shared" si="10"/>
        <v>98.943934083636293</v>
      </c>
      <c r="K802" s="203"/>
    </row>
    <row r="803" spans="1:11" ht="25.5" x14ac:dyDescent="0.25">
      <c r="A803" s="179" t="s">
        <v>142</v>
      </c>
      <c r="B803" s="19" t="s">
        <v>309</v>
      </c>
      <c r="C803" s="19" t="s">
        <v>309</v>
      </c>
      <c r="D803" s="19" t="s">
        <v>597</v>
      </c>
      <c r="E803" s="19" t="s">
        <v>143</v>
      </c>
      <c r="F803" s="201">
        <v>36749.599999999999</v>
      </c>
      <c r="G803" s="201">
        <v>0</v>
      </c>
      <c r="H803" s="201">
        <v>36361.5</v>
      </c>
      <c r="I803" s="202">
        <v>0</v>
      </c>
      <c r="J803" s="203">
        <f t="shared" si="10"/>
        <v>98.943934083636293</v>
      </c>
      <c r="K803" s="203"/>
    </row>
    <row r="804" spans="1:11" ht="25.5" x14ac:dyDescent="0.25">
      <c r="A804" s="179" t="s">
        <v>40</v>
      </c>
      <c r="B804" s="19" t="s">
        <v>309</v>
      </c>
      <c r="C804" s="19" t="s">
        <v>309</v>
      </c>
      <c r="D804" s="19" t="s">
        <v>597</v>
      </c>
      <c r="E804" s="19" t="s">
        <v>41</v>
      </c>
      <c r="F804" s="201">
        <v>5329.8</v>
      </c>
      <c r="G804" s="201">
        <v>0</v>
      </c>
      <c r="H804" s="201">
        <v>4555.3999999999996</v>
      </c>
      <c r="I804" s="202">
        <v>0</v>
      </c>
      <c r="J804" s="203">
        <f t="shared" si="10"/>
        <v>85.470374122856384</v>
      </c>
      <c r="K804" s="203"/>
    </row>
    <row r="805" spans="1:11" ht="38.25" x14ac:dyDescent="0.25">
      <c r="A805" s="179" t="s">
        <v>42</v>
      </c>
      <c r="B805" s="19" t="s">
        <v>309</v>
      </c>
      <c r="C805" s="19" t="s">
        <v>309</v>
      </c>
      <c r="D805" s="19" t="s">
        <v>597</v>
      </c>
      <c r="E805" s="19" t="s">
        <v>43</v>
      </c>
      <c r="F805" s="201">
        <v>5329.8</v>
      </c>
      <c r="G805" s="201">
        <v>0</v>
      </c>
      <c r="H805" s="201">
        <v>4555.3999999999996</v>
      </c>
      <c r="I805" s="202">
        <v>0</v>
      </c>
      <c r="J805" s="203">
        <f t="shared" si="10"/>
        <v>85.470374122856384</v>
      </c>
      <c r="K805" s="203"/>
    </row>
    <row r="806" spans="1:11" ht="25.5" x14ac:dyDescent="0.25">
      <c r="A806" s="179" t="s">
        <v>100</v>
      </c>
      <c r="B806" s="19" t="s">
        <v>309</v>
      </c>
      <c r="C806" s="19" t="s">
        <v>309</v>
      </c>
      <c r="D806" s="19" t="s">
        <v>597</v>
      </c>
      <c r="E806" s="19" t="s">
        <v>101</v>
      </c>
      <c r="F806" s="201">
        <v>18.100000000000001</v>
      </c>
      <c r="G806" s="201">
        <v>0</v>
      </c>
      <c r="H806" s="201">
        <v>18.100000000000001</v>
      </c>
      <c r="I806" s="202">
        <v>0</v>
      </c>
      <c r="J806" s="203">
        <f t="shared" si="10"/>
        <v>100</v>
      </c>
      <c r="K806" s="203"/>
    </row>
    <row r="807" spans="1:11" ht="25.5" x14ac:dyDescent="0.25">
      <c r="A807" s="179" t="s">
        <v>102</v>
      </c>
      <c r="B807" s="19" t="s">
        <v>309</v>
      </c>
      <c r="C807" s="19" t="s">
        <v>309</v>
      </c>
      <c r="D807" s="19" t="s">
        <v>597</v>
      </c>
      <c r="E807" s="19" t="s">
        <v>103</v>
      </c>
      <c r="F807" s="201">
        <v>18.100000000000001</v>
      </c>
      <c r="G807" s="201">
        <v>0</v>
      </c>
      <c r="H807" s="201">
        <v>18.100000000000001</v>
      </c>
      <c r="I807" s="202">
        <v>0</v>
      </c>
      <c r="J807" s="203">
        <f t="shared" si="10"/>
        <v>100</v>
      </c>
      <c r="K807" s="203"/>
    </row>
    <row r="808" spans="1:11" ht="63.75" x14ac:dyDescent="0.25">
      <c r="A808" s="179" t="s">
        <v>598</v>
      </c>
      <c r="B808" s="19" t="s">
        <v>309</v>
      </c>
      <c r="C808" s="19" t="s">
        <v>309</v>
      </c>
      <c r="D808" s="19" t="s">
        <v>599</v>
      </c>
      <c r="E808" s="19"/>
      <c r="F808" s="201">
        <v>46082.6</v>
      </c>
      <c r="G808" s="201">
        <v>0</v>
      </c>
      <c r="H808" s="201">
        <v>46046.3</v>
      </c>
      <c r="I808" s="202">
        <v>0</v>
      </c>
      <c r="J808" s="203">
        <f t="shared" si="10"/>
        <v>99.921228402911296</v>
      </c>
      <c r="K808" s="203"/>
    </row>
    <row r="809" spans="1:11" ht="63.75" x14ac:dyDescent="0.25">
      <c r="A809" s="179" t="s">
        <v>24</v>
      </c>
      <c r="B809" s="19" t="s">
        <v>309</v>
      </c>
      <c r="C809" s="19" t="s">
        <v>309</v>
      </c>
      <c r="D809" s="19" t="s">
        <v>599</v>
      </c>
      <c r="E809" s="19" t="s">
        <v>25</v>
      </c>
      <c r="F809" s="201">
        <v>40069.199999999997</v>
      </c>
      <c r="G809" s="201">
        <v>0</v>
      </c>
      <c r="H809" s="201">
        <v>40057.699999999997</v>
      </c>
      <c r="I809" s="202">
        <v>0</v>
      </c>
      <c r="J809" s="203">
        <f t="shared" si="10"/>
        <v>99.971299651602735</v>
      </c>
      <c r="K809" s="203"/>
    </row>
    <row r="810" spans="1:11" ht="25.5" x14ac:dyDescent="0.25">
      <c r="A810" s="179" t="s">
        <v>142</v>
      </c>
      <c r="B810" s="19" t="s">
        <v>309</v>
      </c>
      <c r="C810" s="19" t="s">
        <v>309</v>
      </c>
      <c r="D810" s="19" t="s">
        <v>599</v>
      </c>
      <c r="E810" s="19" t="s">
        <v>143</v>
      </c>
      <c r="F810" s="201">
        <v>40069.199999999997</v>
      </c>
      <c r="G810" s="201">
        <v>0</v>
      </c>
      <c r="H810" s="201">
        <v>40057.699999999997</v>
      </c>
      <c r="I810" s="202">
        <v>0</v>
      </c>
      <c r="J810" s="203">
        <f t="shared" si="10"/>
        <v>99.971299651602735</v>
      </c>
      <c r="K810" s="203"/>
    </row>
    <row r="811" spans="1:11" ht="25.5" x14ac:dyDescent="0.25">
      <c r="A811" s="179" t="s">
        <v>40</v>
      </c>
      <c r="B811" s="19" t="s">
        <v>309</v>
      </c>
      <c r="C811" s="19" t="s">
        <v>309</v>
      </c>
      <c r="D811" s="19" t="s">
        <v>599</v>
      </c>
      <c r="E811" s="19" t="s">
        <v>41</v>
      </c>
      <c r="F811" s="201">
        <v>5739.9</v>
      </c>
      <c r="G811" s="201">
        <v>0</v>
      </c>
      <c r="H811" s="201">
        <v>5715.1</v>
      </c>
      <c r="I811" s="202">
        <v>0</v>
      </c>
      <c r="J811" s="203">
        <f t="shared" si="10"/>
        <v>99.567936723636308</v>
      </c>
      <c r="K811" s="203"/>
    </row>
    <row r="812" spans="1:11" ht="38.25" x14ac:dyDescent="0.25">
      <c r="A812" s="179" t="s">
        <v>42</v>
      </c>
      <c r="B812" s="19" t="s">
        <v>309</v>
      </c>
      <c r="C812" s="19" t="s">
        <v>309</v>
      </c>
      <c r="D812" s="19" t="s">
        <v>599</v>
      </c>
      <c r="E812" s="19" t="s">
        <v>43</v>
      </c>
      <c r="F812" s="201">
        <v>5739.9</v>
      </c>
      <c r="G812" s="201">
        <v>0</v>
      </c>
      <c r="H812" s="201">
        <v>5715.1</v>
      </c>
      <c r="I812" s="202">
        <v>0</v>
      </c>
      <c r="J812" s="203">
        <f t="shared" si="10"/>
        <v>99.567936723636308</v>
      </c>
      <c r="K812" s="203"/>
    </row>
    <row r="813" spans="1:11" x14ac:dyDescent="0.25">
      <c r="A813" s="179" t="s">
        <v>100</v>
      </c>
      <c r="B813" s="19" t="s">
        <v>309</v>
      </c>
      <c r="C813" s="19" t="s">
        <v>309</v>
      </c>
      <c r="D813" s="19" t="s">
        <v>599</v>
      </c>
      <c r="E813" s="19" t="s">
        <v>101</v>
      </c>
      <c r="F813" s="201">
        <v>273.60000000000002</v>
      </c>
      <c r="G813" s="201">
        <v>0</v>
      </c>
      <c r="H813" s="201">
        <v>273.60000000000002</v>
      </c>
      <c r="I813" s="202">
        <v>0</v>
      </c>
      <c r="J813" s="203">
        <f t="shared" si="10"/>
        <v>100</v>
      </c>
      <c r="K813" s="203"/>
    </row>
    <row r="814" spans="1:11" x14ac:dyDescent="0.25">
      <c r="A814" s="179" t="s">
        <v>102</v>
      </c>
      <c r="B814" s="19" t="s">
        <v>309</v>
      </c>
      <c r="C814" s="19" t="s">
        <v>309</v>
      </c>
      <c r="D814" s="19" t="s">
        <v>599</v>
      </c>
      <c r="E814" s="19" t="s">
        <v>103</v>
      </c>
      <c r="F814" s="201">
        <v>273.60000000000002</v>
      </c>
      <c r="G814" s="201">
        <v>0</v>
      </c>
      <c r="H814" s="201">
        <v>273.60000000000002</v>
      </c>
      <c r="I814" s="202">
        <v>0</v>
      </c>
      <c r="J814" s="203">
        <f t="shared" si="10"/>
        <v>100</v>
      </c>
      <c r="K814" s="203"/>
    </row>
    <row r="815" spans="1:11" ht="63.75" x14ac:dyDescent="0.25">
      <c r="A815" s="179" t="s">
        <v>600</v>
      </c>
      <c r="B815" s="19" t="s">
        <v>309</v>
      </c>
      <c r="C815" s="19" t="s">
        <v>309</v>
      </c>
      <c r="D815" s="19" t="s">
        <v>601</v>
      </c>
      <c r="E815" s="19"/>
      <c r="F815" s="201">
        <v>37344.5</v>
      </c>
      <c r="G815" s="201">
        <v>0</v>
      </c>
      <c r="H815" s="201">
        <v>37064.1</v>
      </c>
      <c r="I815" s="202">
        <v>0</v>
      </c>
      <c r="J815" s="203">
        <f t="shared" si="10"/>
        <v>99.249153155083064</v>
      </c>
      <c r="K815" s="203"/>
    </row>
    <row r="816" spans="1:11" ht="63.75" x14ac:dyDescent="0.25">
      <c r="A816" s="179" t="s">
        <v>24</v>
      </c>
      <c r="B816" s="19" t="s">
        <v>309</v>
      </c>
      <c r="C816" s="19" t="s">
        <v>309</v>
      </c>
      <c r="D816" s="19" t="s">
        <v>601</v>
      </c>
      <c r="E816" s="19" t="s">
        <v>25</v>
      </c>
      <c r="F816" s="201">
        <v>33785.9</v>
      </c>
      <c r="G816" s="201">
        <v>0</v>
      </c>
      <c r="H816" s="201">
        <v>33571.800000000003</v>
      </c>
      <c r="I816" s="202">
        <v>0</v>
      </c>
      <c r="J816" s="203">
        <f t="shared" si="10"/>
        <v>99.366303694736573</v>
      </c>
      <c r="K816" s="203"/>
    </row>
    <row r="817" spans="1:11" ht="25.5" x14ac:dyDescent="0.25">
      <c r="A817" s="179" t="s">
        <v>142</v>
      </c>
      <c r="B817" s="19" t="s">
        <v>309</v>
      </c>
      <c r="C817" s="19" t="s">
        <v>309</v>
      </c>
      <c r="D817" s="19" t="s">
        <v>601</v>
      </c>
      <c r="E817" s="19" t="s">
        <v>143</v>
      </c>
      <c r="F817" s="201">
        <v>33785.9</v>
      </c>
      <c r="G817" s="201">
        <v>0</v>
      </c>
      <c r="H817" s="201">
        <v>33571.800000000003</v>
      </c>
      <c r="I817" s="202">
        <v>0</v>
      </c>
      <c r="J817" s="203">
        <f t="shared" si="10"/>
        <v>99.366303694736573</v>
      </c>
      <c r="K817" s="203"/>
    </row>
    <row r="818" spans="1:11" ht="25.5" x14ac:dyDescent="0.25">
      <c r="A818" s="179" t="s">
        <v>40</v>
      </c>
      <c r="B818" s="19" t="s">
        <v>309</v>
      </c>
      <c r="C818" s="19" t="s">
        <v>309</v>
      </c>
      <c r="D818" s="19" t="s">
        <v>601</v>
      </c>
      <c r="E818" s="19" t="s">
        <v>41</v>
      </c>
      <c r="F818" s="201">
        <v>3475.7</v>
      </c>
      <c r="G818" s="201">
        <v>0</v>
      </c>
      <c r="H818" s="201">
        <v>3429</v>
      </c>
      <c r="I818" s="202">
        <v>0</v>
      </c>
      <c r="J818" s="203">
        <f t="shared" si="10"/>
        <v>98.656385764018765</v>
      </c>
      <c r="K818" s="203"/>
    </row>
    <row r="819" spans="1:11" ht="38.25" x14ac:dyDescent="0.25">
      <c r="A819" s="179" t="s">
        <v>42</v>
      </c>
      <c r="B819" s="19" t="s">
        <v>309</v>
      </c>
      <c r="C819" s="19" t="s">
        <v>309</v>
      </c>
      <c r="D819" s="19" t="s">
        <v>601</v>
      </c>
      <c r="E819" s="19" t="s">
        <v>43</v>
      </c>
      <c r="F819" s="201">
        <v>3475.7</v>
      </c>
      <c r="G819" s="201">
        <v>0</v>
      </c>
      <c r="H819" s="201">
        <v>3429</v>
      </c>
      <c r="I819" s="202">
        <v>0</v>
      </c>
      <c r="J819" s="203">
        <f t="shared" ref="J819:J882" si="11">H819/F819*100</f>
        <v>98.656385764018765</v>
      </c>
      <c r="K819" s="203"/>
    </row>
    <row r="820" spans="1:11" ht="25.5" x14ac:dyDescent="0.25">
      <c r="A820" s="179" t="s">
        <v>100</v>
      </c>
      <c r="B820" s="19" t="s">
        <v>309</v>
      </c>
      <c r="C820" s="19" t="s">
        <v>309</v>
      </c>
      <c r="D820" s="19" t="s">
        <v>601</v>
      </c>
      <c r="E820" s="19" t="s">
        <v>101</v>
      </c>
      <c r="F820" s="201">
        <v>82.9</v>
      </c>
      <c r="G820" s="201">
        <v>0</v>
      </c>
      <c r="H820" s="201">
        <v>63.3</v>
      </c>
      <c r="I820" s="202">
        <v>0</v>
      </c>
      <c r="J820" s="203">
        <f t="shared" si="11"/>
        <v>76.357056694813025</v>
      </c>
      <c r="K820" s="203"/>
    </row>
    <row r="821" spans="1:11" ht="25.5" x14ac:dyDescent="0.25">
      <c r="A821" s="179" t="s">
        <v>102</v>
      </c>
      <c r="B821" s="19" t="s">
        <v>309</v>
      </c>
      <c r="C821" s="19" t="s">
        <v>309</v>
      </c>
      <c r="D821" s="19" t="s">
        <v>601</v>
      </c>
      <c r="E821" s="19" t="s">
        <v>103</v>
      </c>
      <c r="F821" s="201">
        <v>82.9</v>
      </c>
      <c r="G821" s="201">
        <v>0</v>
      </c>
      <c r="H821" s="201">
        <v>63.3</v>
      </c>
      <c r="I821" s="202">
        <v>0</v>
      </c>
      <c r="J821" s="203">
        <f t="shared" si="11"/>
        <v>76.357056694813025</v>
      </c>
      <c r="K821" s="203"/>
    </row>
    <row r="822" spans="1:11" x14ac:dyDescent="0.25">
      <c r="A822" s="181" t="s">
        <v>602</v>
      </c>
      <c r="B822" s="14" t="s">
        <v>119</v>
      </c>
      <c r="C822" s="14"/>
      <c r="D822" s="14"/>
      <c r="E822" s="14"/>
      <c r="F822" s="15">
        <v>104124.3</v>
      </c>
      <c r="G822" s="15">
        <v>0</v>
      </c>
      <c r="H822" s="15">
        <v>103689.4</v>
      </c>
      <c r="I822" s="205">
        <v>0</v>
      </c>
      <c r="J822" s="205">
        <f t="shared" si="11"/>
        <v>99.582326123681014</v>
      </c>
      <c r="K822" s="205"/>
    </row>
    <row r="823" spans="1:11" ht="25.5" x14ac:dyDescent="0.25">
      <c r="A823" s="178" t="s">
        <v>603</v>
      </c>
      <c r="B823" s="20" t="s">
        <v>119</v>
      </c>
      <c r="C823" s="20" t="s">
        <v>15</v>
      </c>
      <c r="D823" s="20"/>
      <c r="E823" s="20"/>
      <c r="F823" s="198">
        <v>98865.2</v>
      </c>
      <c r="G823" s="198">
        <v>0</v>
      </c>
      <c r="H823" s="198">
        <v>98490.4</v>
      </c>
      <c r="I823" s="199">
        <v>0</v>
      </c>
      <c r="J823" s="200">
        <f t="shared" si="11"/>
        <v>99.620897949935866</v>
      </c>
      <c r="K823" s="200"/>
    </row>
    <row r="824" spans="1:11" ht="38.25" x14ac:dyDescent="0.25">
      <c r="A824" s="179" t="s">
        <v>86</v>
      </c>
      <c r="B824" s="19" t="s">
        <v>119</v>
      </c>
      <c r="C824" s="19" t="s">
        <v>15</v>
      </c>
      <c r="D824" s="19" t="s">
        <v>87</v>
      </c>
      <c r="E824" s="19"/>
      <c r="F824" s="201">
        <v>98865.2</v>
      </c>
      <c r="G824" s="201">
        <v>0</v>
      </c>
      <c r="H824" s="201">
        <v>98490.4</v>
      </c>
      <c r="I824" s="202">
        <v>0</v>
      </c>
      <c r="J824" s="203">
        <f t="shared" si="11"/>
        <v>99.620897949935866</v>
      </c>
      <c r="K824" s="203"/>
    </row>
    <row r="825" spans="1:11" x14ac:dyDescent="0.25">
      <c r="A825" s="179" t="s">
        <v>481</v>
      </c>
      <c r="B825" s="19" t="s">
        <v>119</v>
      </c>
      <c r="C825" s="19" t="s">
        <v>15</v>
      </c>
      <c r="D825" s="19" t="s">
        <v>482</v>
      </c>
      <c r="E825" s="19"/>
      <c r="F825" s="201">
        <v>98865.2</v>
      </c>
      <c r="G825" s="201">
        <v>0</v>
      </c>
      <c r="H825" s="201">
        <v>98490.4</v>
      </c>
      <c r="I825" s="202">
        <v>0</v>
      </c>
      <c r="J825" s="203">
        <f t="shared" si="11"/>
        <v>99.620897949935866</v>
      </c>
      <c r="K825" s="203"/>
    </row>
    <row r="826" spans="1:11" ht="76.5" x14ac:dyDescent="0.25">
      <c r="A826" s="179" t="s">
        <v>483</v>
      </c>
      <c r="B826" s="19" t="s">
        <v>119</v>
      </c>
      <c r="C826" s="19" t="s">
        <v>15</v>
      </c>
      <c r="D826" s="19" t="s">
        <v>484</v>
      </c>
      <c r="E826" s="19"/>
      <c r="F826" s="201">
        <v>98865.2</v>
      </c>
      <c r="G826" s="201">
        <v>0</v>
      </c>
      <c r="H826" s="201">
        <v>98490.4</v>
      </c>
      <c r="I826" s="202">
        <v>0</v>
      </c>
      <c r="J826" s="203">
        <f t="shared" si="11"/>
        <v>99.620897949935866</v>
      </c>
      <c r="K826" s="203"/>
    </row>
    <row r="827" spans="1:11" ht="25.5" x14ac:dyDescent="0.25">
      <c r="A827" s="179" t="s">
        <v>604</v>
      </c>
      <c r="B827" s="19" t="s">
        <v>119</v>
      </c>
      <c r="C827" s="19" t="s">
        <v>15</v>
      </c>
      <c r="D827" s="19" t="s">
        <v>605</v>
      </c>
      <c r="E827" s="19"/>
      <c r="F827" s="201">
        <v>98865.2</v>
      </c>
      <c r="G827" s="201">
        <v>0</v>
      </c>
      <c r="H827" s="201">
        <v>98490.4</v>
      </c>
      <c r="I827" s="202">
        <v>0</v>
      </c>
      <c r="J827" s="203">
        <f t="shared" si="11"/>
        <v>99.620897949935866</v>
      </c>
      <c r="K827" s="203"/>
    </row>
    <row r="828" spans="1:11" ht="25.5" x14ac:dyDescent="0.25">
      <c r="A828" s="179" t="s">
        <v>499</v>
      </c>
      <c r="B828" s="19" t="s">
        <v>119</v>
      </c>
      <c r="C828" s="19" t="s">
        <v>15</v>
      </c>
      <c r="D828" s="19" t="s">
        <v>605</v>
      </c>
      <c r="E828" s="19" t="s">
        <v>500</v>
      </c>
      <c r="F828" s="201">
        <v>98865.2</v>
      </c>
      <c r="G828" s="201">
        <v>0</v>
      </c>
      <c r="H828" s="201">
        <v>98490.4</v>
      </c>
      <c r="I828" s="202">
        <v>0</v>
      </c>
      <c r="J828" s="203">
        <f t="shared" si="11"/>
        <v>99.620897949935866</v>
      </c>
      <c r="K828" s="203"/>
    </row>
    <row r="829" spans="1:11" x14ac:dyDescent="0.25">
      <c r="A829" s="179" t="s">
        <v>501</v>
      </c>
      <c r="B829" s="19" t="s">
        <v>119</v>
      </c>
      <c r="C829" s="19" t="s">
        <v>15</v>
      </c>
      <c r="D829" s="19" t="s">
        <v>605</v>
      </c>
      <c r="E829" s="19" t="s">
        <v>502</v>
      </c>
      <c r="F829" s="201">
        <v>98865.2</v>
      </c>
      <c r="G829" s="201">
        <v>0</v>
      </c>
      <c r="H829" s="201">
        <v>98490.4</v>
      </c>
      <c r="I829" s="202">
        <v>0</v>
      </c>
      <c r="J829" s="203">
        <f t="shared" si="11"/>
        <v>99.620897949935866</v>
      </c>
      <c r="K829" s="203"/>
    </row>
    <row r="830" spans="1:11" ht="25.5" x14ac:dyDescent="0.25">
      <c r="A830" s="178" t="s">
        <v>606</v>
      </c>
      <c r="B830" s="20" t="s">
        <v>119</v>
      </c>
      <c r="C830" s="20" t="s">
        <v>33</v>
      </c>
      <c r="D830" s="20"/>
      <c r="E830" s="20"/>
      <c r="F830" s="198">
        <v>5259.1</v>
      </c>
      <c r="G830" s="198">
        <v>0</v>
      </c>
      <c r="H830" s="198">
        <v>5199</v>
      </c>
      <c r="I830" s="199">
        <v>0</v>
      </c>
      <c r="J830" s="200">
        <f t="shared" si="11"/>
        <v>98.85721891578406</v>
      </c>
      <c r="K830" s="200"/>
    </row>
    <row r="831" spans="1:11" ht="25.5" x14ac:dyDescent="0.25">
      <c r="A831" s="179" t="s">
        <v>511</v>
      </c>
      <c r="B831" s="19" t="s">
        <v>119</v>
      </c>
      <c r="C831" s="19" t="s">
        <v>33</v>
      </c>
      <c r="D831" s="19" t="s">
        <v>512</v>
      </c>
      <c r="E831" s="19"/>
      <c r="F831" s="201">
        <v>5259.1</v>
      </c>
      <c r="G831" s="201">
        <v>0</v>
      </c>
      <c r="H831" s="201">
        <v>5199</v>
      </c>
      <c r="I831" s="202">
        <v>0</v>
      </c>
      <c r="J831" s="203">
        <f t="shared" si="11"/>
        <v>98.85721891578406</v>
      </c>
      <c r="K831" s="203"/>
    </row>
    <row r="832" spans="1:11" x14ac:dyDescent="0.25">
      <c r="A832" s="179" t="s">
        <v>513</v>
      </c>
      <c r="B832" s="19" t="s">
        <v>119</v>
      </c>
      <c r="C832" s="19" t="s">
        <v>33</v>
      </c>
      <c r="D832" s="19" t="s">
        <v>514</v>
      </c>
      <c r="E832" s="19"/>
      <c r="F832" s="201">
        <v>5259.1</v>
      </c>
      <c r="G832" s="201">
        <v>0</v>
      </c>
      <c r="H832" s="201">
        <v>5199</v>
      </c>
      <c r="I832" s="202">
        <v>0</v>
      </c>
      <c r="J832" s="203">
        <f t="shared" si="11"/>
        <v>98.85721891578406</v>
      </c>
      <c r="K832" s="203"/>
    </row>
    <row r="833" spans="1:11" ht="25.5" x14ac:dyDescent="0.25">
      <c r="A833" s="179" t="s">
        <v>515</v>
      </c>
      <c r="B833" s="19" t="s">
        <v>119</v>
      </c>
      <c r="C833" s="19" t="s">
        <v>33</v>
      </c>
      <c r="D833" s="19" t="s">
        <v>516</v>
      </c>
      <c r="E833" s="19"/>
      <c r="F833" s="201">
        <v>5259.1</v>
      </c>
      <c r="G833" s="201">
        <v>0</v>
      </c>
      <c r="H833" s="201">
        <v>5199</v>
      </c>
      <c r="I833" s="202">
        <v>0</v>
      </c>
      <c r="J833" s="203">
        <f t="shared" si="11"/>
        <v>98.85721891578406</v>
      </c>
      <c r="K833" s="203"/>
    </row>
    <row r="834" spans="1:11" ht="38.25" x14ac:dyDescent="0.25">
      <c r="A834" s="179" t="s">
        <v>517</v>
      </c>
      <c r="B834" s="19" t="s">
        <v>119</v>
      </c>
      <c r="C834" s="19" t="s">
        <v>33</v>
      </c>
      <c r="D834" s="19" t="s">
        <v>518</v>
      </c>
      <c r="E834" s="19"/>
      <c r="F834" s="201">
        <v>1309.8</v>
      </c>
      <c r="G834" s="201">
        <v>0</v>
      </c>
      <c r="H834" s="201">
        <v>1309.8</v>
      </c>
      <c r="I834" s="202">
        <v>0</v>
      </c>
      <c r="J834" s="203">
        <f t="shared" si="11"/>
        <v>100</v>
      </c>
      <c r="K834" s="203"/>
    </row>
    <row r="835" spans="1:11" ht="25.5" x14ac:dyDescent="0.25">
      <c r="A835" s="179" t="s">
        <v>40</v>
      </c>
      <c r="B835" s="19" t="s">
        <v>119</v>
      </c>
      <c r="C835" s="19" t="s">
        <v>33</v>
      </c>
      <c r="D835" s="19" t="s">
        <v>518</v>
      </c>
      <c r="E835" s="19" t="s">
        <v>41</v>
      </c>
      <c r="F835" s="201">
        <v>1309.8</v>
      </c>
      <c r="G835" s="201">
        <v>0</v>
      </c>
      <c r="H835" s="201">
        <v>1309.8</v>
      </c>
      <c r="I835" s="202">
        <v>0</v>
      </c>
      <c r="J835" s="203">
        <f t="shared" si="11"/>
        <v>100</v>
      </c>
      <c r="K835" s="203"/>
    </row>
    <row r="836" spans="1:11" ht="38.25" x14ac:dyDescent="0.25">
      <c r="A836" s="179" t="s">
        <v>42</v>
      </c>
      <c r="B836" s="19" t="s">
        <v>119</v>
      </c>
      <c r="C836" s="19" t="s">
        <v>33</v>
      </c>
      <c r="D836" s="19" t="s">
        <v>518</v>
      </c>
      <c r="E836" s="19" t="s">
        <v>43</v>
      </c>
      <c r="F836" s="201">
        <v>1309.8</v>
      </c>
      <c r="G836" s="201">
        <v>0</v>
      </c>
      <c r="H836" s="201">
        <v>1309.8</v>
      </c>
      <c r="I836" s="202">
        <v>0</v>
      </c>
      <c r="J836" s="203">
        <f t="shared" si="11"/>
        <v>100</v>
      </c>
      <c r="K836" s="203"/>
    </row>
    <row r="837" spans="1:11" ht="38.25" x14ac:dyDescent="0.25">
      <c r="A837" s="179" t="s">
        <v>607</v>
      </c>
      <c r="B837" s="19" t="s">
        <v>119</v>
      </c>
      <c r="C837" s="19" t="s">
        <v>33</v>
      </c>
      <c r="D837" s="19" t="s">
        <v>608</v>
      </c>
      <c r="E837" s="19"/>
      <c r="F837" s="201">
        <v>2862.4</v>
      </c>
      <c r="G837" s="201">
        <v>0</v>
      </c>
      <c r="H837" s="201">
        <v>2862.4</v>
      </c>
      <c r="I837" s="202">
        <v>0</v>
      </c>
      <c r="J837" s="203">
        <f t="shared" si="11"/>
        <v>100</v>
      </c>
      <c r="K837" s="203"/>
    </row>
    <row r="838" spans="1:11" ht="25.5" x14ac:dyDescent="0.25">
      <c r="A838" s="179" t="s">
        <v>40</v>
      </c>
      <c r="B838" s="19" t="s">
        <v>119</v>
      </c>
      <c r="C838" s="19" t="s">
        <v>33</v>
      </c>
      <c r="D838" s="19" t="s">
        <v>608</v>
      </c>
      <c r="E838" s="19" t="s">
        <v>41</v>
      </c>
      <c r="F838" s="201">
        <v>2862.4</v>
      </c>
      <c r="G838" s="201">
        <v>0</v>
      </c>
      <c r="H838" s="201">
        <v>2862.4</v>
      </c>
      <c r="I838" s="202">
        <v>0</v>
      </c>
      <c r="J838" s="203">
        <f t="shared" si="11"/>
        <v>100</v>
      </c>
      <c r="K838" s="203"/>
    </row>
    <row r="839" spans="1:11" ht="38.25" x14ac:dyDescent="0.25">
      <c r="A839" s="179" t="s">
        <v>42</v>
      </c>
      <c r="B839" s="19" t="s">
        <v>119</v>
      </c>
      <c r="C839" s="19" t="s">
        <v>33</v>
      </c>
      <c r="D839" s="19" t="s">
        <v>608</v>
      </c>
      <c r="E839" s="19" t="s">
        <v>43</v>
      </c>
      <c r="F839" s="201">
        <v>2862.4</v>
      </c>
      <c r="G839" s="201">
        <v>0</v>
      </c>
      <c r="H839" s="201">
        <v>2862.4</v>
      </c>
      <c r="I839" s="202">
        <v>0</v>
      </c>
      <c r="J839" s="203">
        <f t="shared" si="11"/>
        <v>100</v>
      </c>
      <c r="K839" s="203"/>
    </row>
    <row r="840" spans="1:11" ht="38.25" x14ac:dyDescent="0.25">
      <c r="A840" s="179" t="s">
        <v>521</v>
      </c>
      <c r="B840" s="19" t="s">
        <v>119</v>
      </c>
      <c r="C840" s="19" t="s">
        <v>33</v>
      </c>
      <c r="D840" s="19" t="s">
        <v>522</v>
      </c>
      <c r="E840" s="19"/>
      <c r="F840" s="201">
        <v>10</v>
      </c>
      <c r="G840" s="201">
        <v>0</v>
      </c>
      <c r="H840" s="201">
        <v>10</v>
      </c>
      <c r="I840" s="202">
        <v>0</v>
      </c>
      <c r="J840" s="203">
        <f t="shared" si="11"/>
        <v>100</v>
      </c>
      <c r="K840" s="203"/>
    </row>
    <row r="841" spans="1:11" ht="25.5" x14ac:dyDescent="0.25">
      <c r="A841" s="179" t="s">
        <v>40</v>
      </c>
      <c r="B841" s="19" t="s">
        <v>119</v>
      </c>
      <c r="C841" s="19" t="s">
        <v>33</v>
      </c>
      <c r="D841" s="19" t="s">
        <v>522</v>
      </c>
      <c r="E841" s="19" t="s">
        <v>41</v>
      </c>
      <c r="F841" s="201">
        <v>10</v>
      </c>
      <c r="G841" s="201">
        <v>0</v>
      </c>
      <c r="H841" s="201">
        <v>10</v>
      </c>
      <c r="I841" s="202">
        <v>0</v>
      </c>
      <c r="J841" s="203">
        <f t="shared" si="11"/>
        <v>100</v>
      </c>
      <c r="K841" s="203"/>
    </row>
    <row r="842" spans="1:11" ht="38.25" x14ac:dyDescent="0.25">
      <c r="A842" s="179" t="s">
        <v>42</v>
      </c>
      <c r="B842" s="19" t="s">
        <v>119</v>
      </c>
      <c r="C842" s="19" t="s">
        <v>33</v>
      </c>
      <c r="D842" s="19" t="s">
        <v>522</v>
      </c>
      <c r="E842" s="19" t="s">
        <v>43</v>
      </c>
      <c r="F842" s="201">
        <v>10</v>
      </c>
      <c r="G842" s="201">
        <v>0</v>
      </c>
      <c r="H842" s="201">
        <v>10</v>
      </c>
      <c r="I842" s="202">
        <v>0</v>
      </c>
      <c r="J842" s="203">
        <f t="shared" si="11"/>
        <v>100</v>
      </c>
      <c r="K842" s="203"/>
    </row>
    <row r="843" spans="1:11" ht="38.25" x14ac:dyDescent="0.25">
      <c r="A843" s="179" t="s">
        <v>523</v>
      </c>
      <c r="B843" s="19" t="s">
        <v>119</v>
      </c>
      <c r="C843" s="19" t="s">
        <v>33</v>
      </c>
      <c r="D843" s="19" t="s">
        <v>524</v>
      </c>
      <c r="E843" s="19"/>
      <c r="F843" s="201">
        <v>70</v>
      </c>
      <c r="G843" s="201">
        <v>0</v>
      </c>
      <c r="H843" s="201">
        <v>10</v>
      </c>
      <c r="I843" s="202">
        <v>0</v>
      </c>
      <c r="J843" s="203">
        <f t="shared" si="11"/>
        <v>14.285714285714285</v>
      </c>
      <c r="K843" s="203"/>
    </row>
    <row r="844" spans="1:11" ht="25.5" x14ac:dyDescent="0.25">
      <c r="A844" s="179" t="s">
        <v>40</v>
      </c>
      <c r="B844" s="19" t="s">
        <v>119</v>
      </c>
      <c r="C844" s="19" t="s">
        <v>33</v>
      </c>
      <c r="D844" s="19" t="s">
        <v>524</v>
      </c>
      <c r="E844" s="19" t="s">
        <v>41</v>
      </c>
      <c r="F844" s="201">
        <v>70</v>
      </c>
      <c r="G844" s="201">
        <v>0</v>
      </c>
      <c r="H844" s="201">
        <v>10</v>
      </c>
      <c r="I844" s="202">
        <v>0</v>
      </c>
      <c r="J844" s="203">
        <f t="shared" si="11"/>
        <v>14.285714285714285</v>
      </c>
      <c r="K844" s="203"/>
    </row>
    <row r="845" spans="1:11" ht="38.25" x14ac:dyDescent="0.25">
      <c r="A845" s="179" t="s">
        <v>42</v>
      </c>
      <c r="B845" s="19" t="s">
        <v>119</v>
      </c>
      <c r="C845" s="19" t="s">
        <v>33</v>
      </c>
      <c r="D845" s="19" t="s">
        <v>524</v>
      </c>
      <c r="E845" s="19" t="s">
        <v>43</v>
      </c>
      <c r="F845" s="201">
        <v>70</v>
      </c>
      <c r="G845" s="201">
        <v>0</v>
      </c>
      <c r="H845" s="201">
        <v>10</v>
      </c>
      <c r="I845" s="202">
        <v>0</v>
      </c>
      <c r="J845" s="203">
        <f t="shared" si="11"/>
        <v>14.285714285714285</v>
      </c>
      <c r="K845" s="203"/>
    </row>
    <row r="846" spans="1:11" ht="38.25" x14ac:dyDescent="0.25">
      <c r="A846" s="179" t="s">
        <v>519</v>
      </c>
      <c r="B846" s="19" t="s">
        <v>119</v>
      </c>
      <c r="C846" s="19" t="s">
        <v>33</v>
      </c>
      <c r="D846" s="19" t="s">
        <v>525</v>
      </c>
      <c r="E846" s="19"/>
      <c r="F846" s="201">
        <v>936.9</v>
      </c>
      <c r="G846" s="201">
        <v>0</v>
      </c>
      <c r="H846" s="201">
        <v>936.9</v>
      </c>
      <c r="I846" s="202">
        <v>0</v>
      </c>
      <c r="J846" s="203">
        <f t="shared" si="11"/>
        <v>100</v>
      </c>
      <c r="K846" s="203"/>
    </row>
    <row r="847" spans="1:11" ht="63.75" x14ac:dyDescent="0.25">
      <c r="A847" s="179" t="s">
        <v>24</v>
      </c>
      <c r="B847" s="19" t="s">
        <v>119</v>
      </c>
      <c r="C847" s="19" t="s">
        <v>33</v>
      </c>
      <c r="D847" s="19" t="s">
        <v>525</v>
      </c>
      <c r="E847" s="19" t="s">
        <v>25</v>
      </c>
      <c r="F847" s="201">
        <v>177.5</v>
      </c>
      <c r="G847" s="201">
        <v>0</v>
      </c>
      <c r="H847" s="201">
        <v>177.5</v>
      </c>
      <c r="I847" s="202">
        <v>0</v>
      </c>
      <c r="J847" s="203">
        <f t="shared" si="11"/>
        <v>100</v>
      </c>
      <c r="K847" s="203"/>
    </row>
    <row r="848" spans="1:11" ht="25.5" x14ac:dyDescent="0.25">
      <c r="A848" s="179" t="s">
        <v>142</v>
      </c>
      <c r="B848" s="19" t="s">
        <v>119</v>
      </c>
      <c r="C848" s="19" t="s">
        <v>33</v>
      </c>
      <c r="D848" s="19" t="s">
        <v>525</v>
      </c>
      <c r="E848" s="19" t="s">
        <v>143</v>
      </c>
      <c r="F848" s="201">
        <v>177.5</v>
      </c>
      <c r="G848" s="201">
        <v>0</v>
      </c>
      <c r="H848" s="201">
        <v>177.5</v>
      </c>
      <c r="I848" s="202">
        <v>0</v>
      </c>
      <c r="J848" s="203">
        <f t="shared" si="11"/>
        <v>100</v>
      </c>
      <c r="K848" s="203"/>
    </row>
    <row r="849" spans="1:11" ht="38.25" x14ac:dyDescent="0.25">
      <c r="A849" s="179" t="s">
        <v>148</v>
      </c>
      <c r="B849" s="19" t="s">
        <v>119</v>
      </c>
      <c r="C849" s="19" t="s">
        <v>33</v>
      </c>
      <c r="D849" s="19" t="s">
        <v>525</v>
      </c>
      <c r="E849" s="19" t="s">
        <v>149</v>
      </c>
      <c r="F849" s="201">
        <v>759.4</v>
      </c>
      <c r="G849" s="201">
        <v>0</v>
      </c>
      <c r="H849" s="201">
        <v>759.4</v>
      </c>
      <c r="I849" s="202">
        <v>0</v>
      </c>
      <c r="J849" s="203">
        <f t="shared" si="11"/>
        <v>100</v>
      </c>
      <c r="K849" s="203"/>
    </row>
    <row r="850" spans="1:11" x14ac:dyDescent="0.25">
      <c r="A850" s="179" t="s">
        <v>150</v>
      </c>
      <c r="B850" s="19" t="s">
        <v>119</v>
      </c>
      <c r="C850" s="19" t="s">
        <v>33</v>
      </c>
      <c r="D850" s="19" t="s">
        <v>525</v>
      </c>
      <c r="E850" s="19" t="s">
        <v>151</v>
      </c>
      <c r="F850" s="201">
        <v>759.4</v>
      </c>
      <c r="G850" s="201">
        <v>0</v>
      </c>
      <c r="H850" s="201">
        <v>759.4</v>
      </c>
      <c r="I850" s="202">
        <v>0</v>
      </c>
      <c r="J850" s="203">
        <f t="shared" si="11"/>
        <v>100</v>
      </c>
      <c r="K850" s="203"/>
    </row>
    <row r="851" spans="1:11" ht="38.25" x14ac:dyDescent="0.25">
      <c r="A851" s="179" t="s">
        <v>526</v>
      </c>
      <c r="B851" s="19" t="s">
        <v>119</v>
      </c>
      <c r="C851" s="19" t="s">
        <v>33</v>
      </c>
      <c r="D851" s="19" t="s">
        <v>527</v>
      </c>
      <c r="E851" s="19"/>
      <c r="F851" s="201">
        <v>70</v>
      </c>
      <c r="G851" s="201">
        <v>0</v>
      </c>
      <c r="H851" s="201">
        <v>70</v>
      </c>
      <c r="I851" s="202">
        <v>0</v>
      </c>
      <c r="J851" s="203">
        <f t="shared" si="11"/>
        <v>100</v>
      </c>
      <c r="K851" s="203"/>
    </row>
    <row r="852" spans="1:11" ht="25.5" x14ac:dyDescent="0.25">
      <c r="A852" s="179" t="s">
        <v>40</v>
      </c>
      <c r="B852" s="19" t="s">
        <v>119</v>
      </c>
      <c r="C852" s="19" t="s">
        <v>33</v>
      </c>
      <c r="D852" s="19" t="s">
        <v>527</v>
      </c>
      <c r="E852" s="19" t="s">
        <v>41</v>
      </c>
      <c r="F852" s="201">
        <v>70</v>
      </c>
      <c r="G852" s="201">
        <v>0</v>
      </c>
      <c r="H852" s="201">
        <v>70</v>
      </c>
      <c r="I852" s="202">
        <v>0</v>
      </c>
      <c r="J852" s="203">
        <f t="shared" si="11"/>
        <v>100</v>
      </c>
      <c r="K852" s="203"/>
    </row>
    <row r="853" spans="1:11" ht="38.25" x14ac:dyDescent="0.25">
      <c r="A853" s="179" t="s">
        <v>42</v>
      </c>
      <c r="B853" s="19" t="s">
        <v>119</v>
      </c>
      <c r="C853" s="19" t="s">
        <v>33</v>
      </c>
      <c r="D853" s="19" t="s">
        <v>527</v>
      </c>
      <c r="E853" s="19" t="s">
        <v>43</v>
      </c>
      <c r="F853" s="201">
        <v>70</v>
      </c>
      <c r="G853" s="201">
        <v>0</v>
      </c>
      <c r="H853" s="201">
        <v>70</v>
      </c>
      <c r="I853" s="202">
        <v>0</v>
      </c>
      <c r="J853" s="202">
        <f t="shared" si="11"/>
        <v>100</v>
      </c>
      <c r="K853" s="203"/>
    </row>
    <row r="854" spans="1:11" x14ac:dyDescent="0.25">
      <c r="A854" s="181" t="s">
        <v>609</v>
      </c>
      <c r="B854" s="14" t="s">
        <v>610</v>
      </c>
      <c r="C854" s="14"/>
      <c r="D854" s="14"/>
      <c r="E854" s="14"/>
      <c r="F854" s="15">
        <v>6781322.5</v>
      </c>
      <c r="G854" s="15">
        <f>G855+G895+G963+G978+G985+G1007</f>
        <v>4226136.4000000004</v>
      </c>
      <c r="H854" s="15">
        <v>6730183.7000000002</v>
      </c>
      <c r="I854" s="15">
        <f>I855+I895+I963+I978+I985+I1007</f>
        <v>4190510.8999999994</v>
      </c>
      <c r="J854" s="205">
        <f t="shared" si="11"/>
        <v>99.245887509405435</v>
      </c>
      <c r="K854" s="205">
        <v>99.2</v>
      </c>
    </row>
    <row r="855" spans="1:11" x14ac:dyDescent="0.25">
      <c r="A855" s="178" t="s">
        <v>611</v>
      </c>
      <c r="B855" s="20" t="s">
        <v>610</v>
      </c>
      <c r="C855" s="20" t="s">
        <v>13</v>
      </c>
      <c r="D855" s="20"/>
      <c r="E855" s="20"/>
      <c r="F855" s="198">
        <v>2091467.9</v>
      </c>
      <c r="G855" s="198">
        <f>G856+G883</f>
        <v>1508281</v>
      </c>
      <c r="H855" s="198">
        <v>2086406.5</v>
      </c>
      <c r="I855" s="198">
        <v>1504623.5</v>
      </c>
      <c r="J855" s="200">
        <f t="shared" si="11"/>
        <v>99.757997720165832</v>
      </c>
      <c r="K855" s="200">
        <v>99.8</v>
      </c>
    </row>
    <row r="856" spans="1:11" x14ac:dyDescent="0.25">
      <c r="A856" s="179" t="s">
        <v>54</v>
      </c>
      <c r="B856" s="19" t="s">
        <v>610</v>
      </c>
      <c r="C856" s="19" t="s">
        <v>13</v>
      </c>
      <c r="D856" s="19" t="s">
        <v>55</v>
      </c>
      <c r="E856" s="19"/>
      <c r="F856" s="201">
        <v>2090328.2</v>
      </c>
      <c r="G856" s="201">
        <v>1508281</v>
      </c>
      <c r="H856" s="201">
        <v>2085266.8</v>
      </c>
      <c r="I856" s="202">
        <v>1504623.5</v>
      </c>
      <c r="J856" s="203">
        <f t="shared" si="11"/>
        <v>99.757865774379368</v>
      </c>
      <c r="K856" s="203">
        <v>99.8</v>
      </c>
    </row>
    <row r="857" spans="1:11" x14ac:dyDescent="0.25">
      <c r="A857" s="179" t="s">
        <v>136</v>
      </c>
      <c r="B857" s="19" t="s">
        <v>610</v>
      </c>
      <c r="C857" s="19" t="s">
        <v>13</v>
      </c>
      <c r="D857" s="19" t="s">
        <v>137</v>
      </c>
      <c r="E857" s="19"/>
      <c r="F857" s="201">
        <v>2090328.2</v>
      </c>
      <c r="G857" s="201">
        <v>1508281</v>
      </c>
      <c r="H857" s="201">
        <v>2085266.8</v>
      </c>
      <c r="I857" s="202">
        <v>1504623.5</v>
      </c>
      <c r="J857" s="203">
        <f t="shared" si="11"/>
        <v>99.757865774379368</v>
      </c>
      <c r="K857" s="203">
        <v>99.8</v>
      </c>
    </row>
    <row r="858" spans="1:11" ht="51" x14ac:dyDescent="0.25">
      <c r="A858" s="179" t="s">
        <v>138</v>
      </c>
      <c r="B858" s="19" t="s">
        <v>610</v>
      </c>
      <c r="C858" s="19" t="s">
        <v>13</v>
      </c>
      <c r="D858" s="19" t="s">
        <v>139</v>
      </c>
      <c r="E858" s="19"/>
      <c r="F858" s="201">
        <v>2069554</v>
      </c>
      <c r="G858" s="201">
        <v>1508281</v>
      </c>
      <c r="H858" s="201">
        <v>2065896.5</v>
      </c>
      <c r="I858" s="202">
        <v>1504623.5</v>
      </c>
      <c r="J858" s="203">
        <f t="shared" si="11"/>
        <v>99.823271100923193</v>
      </c>
      <c r="K858" s="203">
        <v>99.8</v>
      </c>
    </row>
    <row r="859" spans="1:11" ht="38.25" x14ac:dyDescent="0.25">
      <c r="A859" s="179" t="s">
        <v>612</v>
      </c>
      <c r="B859" s="19" t="s">
        <v>610</v>
      </c>
      <c r="C859" s="19" t="s">
        <v>13</v>
      </c>
      <c r="D859" s="19" t="s">
        <v>613</v>
      </c>
      <c r="E859" s="19"/>
      <c r="F859" s="201">
        <v>519846</v>
      </c>
      <c r="G859" s="201">
        <v>0</v>
      </c>
      <c r="H859" s="201">
        <v>519846</v>
      </c>
      <c r="I859" s="202">
        <v>0</v>
      </c>
      <c r="J859" s="203">
        <f t="shared" si="11"/>
        <v>100</v>
      </c>
      <c r="K859" s="203"/>
    </row>
    <row r="860" spans="1:11" ht="25.5" x14ac:dyDescent="0.25">
      <c r="A860" s="179" t="s">
        <v>40</v>
      </c>
      <c r="B860" s="19" t="s">
        <v>610</v>
      </c>
      <c r="C860" s="19" t="s">
        <v>13</v>
      </c>
      <c r="D860" s="19" t="s">
        <v>613</v>
      </c>
      <c r="E860" s="19" t="s">
        <v>41</v>
      </c>
      <c r="F860" s="201">
        <v>22738.799999999999</v>
      </c>
      <c r="G860" s="201">
        <v>0</v>
      </c>
      <c r="H860" s="201">
        <v>22738.799999999999</v>
      </c>
      <c r="I860" s="202">
        <v>0</v>
      </c>
      <c r="J860" s="203">
        <f t="shared" si="11"/>
        <v>100</v>
      </c>
      <c r="K860" s="203"/>
    </row>
    <row r="861" spans="1:11" ht="38.25" x14ac:dyDescent="0.25">
      <c r="A861" s="179" t="s">
        <v>42</v>
      </c>
      <c r="B861" s="19" t="s">
        <v>610</v>
      </c>
      <c r="C861" s="19" t="s">
        <v>13</v>
      </c>
      <c r="D861" s="19" t="s">
        <v>613</v>
      </c>
      <c r="E861" s="19" t="s">
        <v>43</v>
      </c>
      <c r="F861" s="201">
        <v>22738.799999999999</v>
      </c>
      <c r="G861" s="201">
        <v>0</v>
      </c>
      <c r="H861" s="201">
        <v>22738.799999999999</v>
      </c>
      <c r="I861" s="202">
        <v>0</v>
      </c>
      <c r="J861" s="203">
        <f t="shared" si="11"/>
        <v>100</v>
      </c>
      <c r="K861" s="203"/>
    </row>
    <row r="862" spans="1:11" ht="38.25" x14ac:dyDescent="0.25">
      <c r="A862" s="179" t="s">
        <v>148</v>
      </c>
      <c r="B862" s="19" t="s">
        <v>610</v>
      </c>
      <c r="C862" s="19" t="s">
        <v>13</v>
      </c>
      <c r="D862" s="19" t="s">
        <v>613</v>
      </c>
      <c r="E862" s="19" t="s">
        <v>149</v>
      </c>
      <c r="F862" s="201">
        <v>497107.20000000001</v>
      </c>
      <c r="G862" s="201">
        <v>0</v>
      </c>
      <c r="H862" s="201">
        <v>497107.20000000001</v>
      </c>
      <c r="I862" s="202">
        <v>0</v>
      </c>
      <c r="J862" s="203">
        <f t="shared" si="11"/>
        <v>100</v>
      </c>
      <c r="K862" s="203"/>
    </row>
    <row r="863" spans="1:11" x14ac:dyDescent="0.25">
      <c r="A863" s="179" t="s">
        <v>150</v>
      </c>
      <c r="B863" s="19" t="s">
        <v>610</v>
      </c>
      <c r="C863" s="19" t="s">
        <v>13</v>
      </c>
      <c r="D863" s="19" t="s">
        <v>613</v>
      </c>
      <c r="E863" s="19" t="s">
        <v>151</v>
      </c>
      <c r="F863" s="201">
        <v>426166.4</v>
      </c>
      <c r="G863" s="201">
        <v>0</v>
      </c>
      <c r="H863" s="201">
        <v>426166.4</v>
      </c>
      <c r="I863" s="202">
        <v>0</v>
      </c>
      <c r="J863" s="203">
        <f t="shared" si="11"/>
        <v>100</v>
      </c>
      <c r="K863" s="203"/>
    </row>
    <row r="864" spans="1:11" x14ac:dyDescent="0.25">
      <c r="A864" s="179" t="s">
        <v>240</v>
      </c>
      <c r="B864" s="19" t="s">
        <v>610</v>
      </c>
      <c r="C864" s="19" t="s">
        <v>13</v>
      </c>
      <c r="D864" s="19" t="s">
        <v>613</v>
      </c>
      <c r="E864" s="19" t="s">
        <v>241</v>
      </c>
      <c r="F864" s="201">
        <v>70940.800000000003</v>
      </c>
      <c r="G864" s="201">
        <v>0</v>
      </c>
      <c r="H864" s="201">
        <v>70940.800000000003</v>
      </c>
      <c r="I864" s="202">
        <v>0</v>
      </c>
      <c r="J864" s="203">
        <f t="shared" si="11"/>
        <v>100</v>
      </c>
      <c r="K864" s="203"/>
    </row>
    <row r="865" spans="1:11" ht="127.5" x14ac:dyDescent="0.25">
      <c r="A865" s="179" t="s">
        <v>614</v>
      </c>
      <c r="B865" s="19" t="s">
        <v>610</v>
      </c>
      <c r="C865" s="19" t="s">
        <v>13</v>
      </c>
      <c r="D865" s="19" t="s">
        <v>615</v>
      </c>
      <c r="E865" s="19"/>
      <c r="F865" s="201">
        <v>1461539</v>
      </c>
      <c r="G865" s="201">
        <v>1461539</v>
      </c>
      <c r="H865" s="201">
        <v>1461321.6</v>
      </c>
      <c r="I865" s="202">
        <v>1461321.6</v>
      </c>
      <c r="J865" s="203">
        <f t="shared" si="11"/>
        <v>99.985125268638058</v>
      </c>
      <c r="K865" s="203">
        <v>99.985125268638058</v>
      </c>
    </row>
    <row r="866" spans="1:11" ht="38.25" x14ac:dyDescent="0.25">
      <c r="A866" s="179" t="s">
        <v>148</v>
      </c>
      <c r="B866" s="19" t="s">
        <v>610</v>
      </c>
      <c r="C866" s="19" t="s">
        <v>13</v>
      </c>
      <c r="D866" s="19" t="s">
        <v>615</v>
      </c>
      <c r="E866" s="19" t="s">
        <v>149</v>
      </c>
      <c r="F866" s="201">
        <v>1461539</v>
      </c>
      <c r="G866" s="201">
        <v>1461539</v>
      </c>
      <c r="H866" s="201">
        <v>1461321.6</v>
      </c>
      <c r="I866" s="202">
        <v>1461321.6</v>
      </c>
      <c r="J866" s="203">
        <f t="shared" si="11"/>
        <v>99.985125268638058</v>
      </c>
      <c r="K866" s="203">
        <v>99.985125268638058</v>
      </c>
    </row>
    <row r="867" spans="1:11" x14ac:dyDescent="0.25">
      <c r="A867" s="179" t="s">
        <v>150</v>
      </c>
      <c r="B867" s="19" t="s">
        <v>610</v>
      </c>
      <c r="C867" s="19" t="s">
        <v>13</v>
      </c>
      <c r="D867" s="19" t="s">
        <v>615</v>
      </c>
      <c r="E867" s="19" t="s">
        <v>151</v>
      </c>
      <c r="F867" s="201">
        <v>1244011.2</v>
      </c>
      <c r="G867" s="201">
        <v>1244011.2</v>
      </c>
      <c r="H867" s="201">
        <v>1243796.3</v>
      </c>
      <c r="I867" s="202">
        <v>1243796.3</v>
      </c>
      <c r="J867" s="203">
        <f t="shared" si="11"/>
        <v>99.982725235914288</v>
      </c>
      <c r="K867" s="203">
        <v>99.982725235914288</v>
      </c>
    </row>
    <row r="868" spans="1:11" x14ac:dyDescent="0.25">
      <c r="A868" s="179" t="s">
        <v>240</v>
      </c>
      <c r="B868" s="19" t="s">
        <v>610</v>
      </c>
      <c r="C868" s="19" t="s">
        <v>13</v>
      </c>
      <c r="D868" s="19" t="s">
        <v>615</v>
      </c>
      <c r="E868" s="19" t="s">
        <v>241</v>
      </c>
      <c r="F868" s="201">
        <v>217527.8</v>
      </c>
      <c r="G868" s="201">
        <v>217527.8</v>
      </c>
      <c r="H868" s="201">
        <v>217525.3</v>
      </c>
      <c r="I868" s="202">
        <v>217525.3</v>
      </c>
      <c r="J868" s="203">
        <f t="shared" si="11"/>
        <v>99.998850721608918</v>
      </c>
      <c r="K868" s="203">
        <v>99.998850721608918</v>
      </c>
    </row>
    <row r="869" spans="1:11" ht="114.75" x14ac:dyDescent="0.25">
      <c r="A869" s="179" t="s">
        <v>616</v>
      </c>
      <c r="B869" s="19" t="s">
        <v>610</v>
      </c>
      <c r="C869" s="19" t="s">
        <v>13</v>
      </c>
      <c r="D869" s="19" t="s">
        <v>617</v>
      </c>
      <c r="E869" s="19"/>
      <c r="F869" s="201">
        <v>46742</v>
      </c>
      <c r="G869" s="201">
        <v>46742</v>
      </c>
      <c r="H869" s="201">
        <v>43301.9</v>
      </c>
      <c r="I869" s="204">
        <v>43301.9</v>
      </c>
      <c r="J869" s="203">
        <f t="shared" si="11"/>
        <v>92.640237901673018</v>
      </c>
      <c r="K869" s="203">
        <v>92.640237901673018</v>
      </c>
    </row>
    <row r="870" spans="1:11" ht="38.25" x14ac:dyDescent="0.25">
      <c r="A870" s="179" t="s">
        <v>148</v>
      </c>
      <c r="B870" s="19" t="s">
        <v>610</v>
      </c>
      <c r="C870" s="19" t="s">
        <v>13</v>
      </c>
      <c r="D870" s="19" t="s">
        <v>617</v>
      </c>
      <c r="E870" s="19" t="s">
        <v>149</v>
      </c>
      <c r="F870" s="201">
        <v>46742</v>
      </c>
      <c r="G870" s="201">
        <v>46742</v>
      </c>
      <c r="H870" s="201">
        <v>43301.9</v>
      </c>
      <c r="I870" s="204">
        <v>43301.9</v>
      </c>
      <c r="J870" s="203">
        <f t="shared" si="11"/>
        <v>92.640237901673018</v>
      </c>
      <c r="K870" s="203">
        <v>92.640237901673018</v>
      </c>
    </row>
    <row r="871" spans="1:11" ht="38.25" x14ac:dyDescent="0.25">
      <c r="A871" s="179" t="s">
        <v>209</v>
      </c>
      <c r="B871" s="19" t="s">
        <v>610</v>
      </c>
      <c r="C871" s="19" t="s">
        <v>13</v>
      </c>
      <c r="D871" s="19" t="s">
        <v>617</v>
      </c>
      <c r="E871" s="19" t="s">
        <v>210</v>
      </c>
      <c r="F871" s="201">
        <v>46742</v>
      </c>
      <c r="G871" s="201">
        <v>46742</v>
      </c>
      <c r="H871" s="201">
        <v>43301.9</v>
      </c>
      <c r="I871" s="204">
        <v>43301.9</v>
      </c>
      <c r="J871" s="203">
        <f t="shared" si="11"/>
        <v>92.640237901673018</v>
      </c>
      <c r="K871" s="203">
        <v>92.640237901673018</v>
      </c>
    </row>
    <row r="872" spans="1:11" ht="140.25" x14ac:dyDescent="0.25">
      <c r="A872" s="179" t="s">
        <v>618</v>
      </c>
      <c r="B872" s="19" t="s">
        <v>610</v>
      </c>
      <c r="C872" s="19" t="s">
        <v>13</v>
      </c>
      <c r="D872" s="19" t="s">
        <v>619</v>
      </c>
      <c r="E872" s="19"/>
      <c r="F872" s="201">
        <v>41427</v>
      </c>
      <c r="G872" s="201">
        <v>0</v>
      </c>
      <c r="H872" s="201">
        <v>41427</v>
      </c>
      <c r="I872" s="202">
        <v>0</v>
      </c>
      <c r="J872" s="203">
        <f t="shared" si="11"/>
        <v>100</v>
      </c>
      <c r="K872" s="203"/>
    </row>
    <row r="873" spans="1:11" ht="38.25" x14ac:dyDescent="0.25">
      <c r="A873" s="179" t="s">
        <v>148</v>
      </c>
      <c r="B873" s="19" t="s">
        <v>610</v>
      </c>
      <c r="C873" s="19" t="s">
        <v>13</v>
      </c>
      <c r="D873" s="19" t="s">
        <v>619</v>
      </c>
      <c r="E873" s="19" t="s">
        <v>149</v>
      </c>
      <c r="F873" s="201">
        <v>41427</v>
      </c>
      <c r="G873" s="201">
        <v>0</v>
      </c>
      <c r="H873" s="201">
        <v>41427</v>
      </c>
      <c r="I873" s="202">
        <v>0</v>
      </c>
      <c r="J873" s="203">
        <f t="shared" si="11"/>
        <v>100</v>
      </c>
      <c r="K873" s="203"/>
    </row>
    <row r="874" spans="1:11" x14ac:dyDescent="0.25">
      <c r="A874" s="179" t="s">
        <v>150</v>
      </c>
      <c r="B874" s="19" t="s">
        <v>610</v>
      </c>
      <c r="C874" s="19" t="s">
        <v>13</v>
      </c>
      <c r="D874" s="19" t="s">
        <v>619</v>
      </c>
      <c r="E874" s="19" t="s">
        <v>151</v>
      </c>
      <c r="F874" s="201">
        <v>35558.400000000001</v>
      </c>
      <c r="G874" s="201">
        <v>0</v>
      </c>
      <c r="H874" s="201">
        <v>35558.400000000001</v>
      </c>
      <c r="I874" s="202">
        <v>0</v>
      </c>
      <c r="J874" s="203">
        <f t="shared" si="11"/>
        <v>100</v>
      </c>
      <c r="K874" s="203"/>
    </row>
    <row r="875" spans="1:11" x14ac:dyDescent="0.25">
      <c r="A875" s="179" t="s">
        <v>240</v>
      </c>
      <c r="B875" s="19" t="s">
        <v>610</v>
      </c>
      <c r="C875" s="19" t="s">
        <v>13</v>
      </c>
      <c r="D875" s="19" t="s">
        <v>619</v>
      </c>
      <c r="E875" s="19" t="s">
        <v>241</v>
      </c>
      <c r="F875" s="201">
        <v>5868.6</v>
      </c>
      <c r="G875" s="201">
        <v>0</v>
      </c>
      <c r="H875" s="201">
        <v>5868.6</v>
      </c>
      <c r="I875" s="202">
        <v>0</v>
      </c>
      <c r="J875" s="203">
        <f t="shared" si="11"/>
        <v>100</v>
      </c>
      <c r="K875" s="203"/>
    </row>
    <row r="876" spans="1:11" ht="38.25" x14ac:dyDescent="0.25">
      <c r="A876" s="179" t="s">
        <v>620</v>
      </c>
      <c r="B876" s="19" t="s">
        <v>610</v>
      </c>
      <c r="C876" s="19" t="s">
        <v>13</v>
      </c>
      <c r="D876" s="19" t="s">
        <v>621</v>
      </c>
      <c r="E876" s="19"/>
      <c r="F876" s="201">
        <v>20774.2</v>
      </c>
      <c r="G876" s="201">
        <v>0</v>
      </c>
      <c r="H876" s="201">
        <v>19370.3</v>
      </c>
      <c r="I876" s="202">
        <v>0</v>
      </c>
      <c r="J876" s="203">
        <f t="shared" si="11"/>
        <v>93.242098372019129</v>
      </c>
      <c r="K876" s="203"/>
    </row>
    <row r="877" spans="1:11" ht="127.5" x14ac:dyDescent="0.25">
      <c r="A877" s="179" t="s">
        <v>622</v>
      </c>
      <c r="B877" s="19" t="s">
        <v>610</v>
      </c>
      <c r="C877" s="19" t="s">
        <v>13</v>
      </c>
      <c r="D877" s="19" t="s">
        <v>623</v>
      </c>
      <c r="E877" s="19"/>
      <c r="F877" s="201">
        <v>12492.2</v>
      </c>
      <c r="G877" s="201">
        <v>0</v>
      </c>
      <c r="H877" s="201">
        <v>12491.9</v>
      </c>
      <c r="I877" s="202">
        <v>0</v>
      </c>
      <c r="J877" s="203">
        <f t="shared" si="11"/>
        <v>99.997598501464907</v>
      </c>
      <c r="K877" s="203"/>
    </row>
    <row r="878" spans="1:11" ht="38.25" x14ac:dyDescent="0.25">
      <c r="A878" s="179" t="s">
        <v>148</v>
      </c>
      <c r="B878" s="19" t="s">
        <v>610</v>
      </c>
      <c r="C878" s="19" t="s">
        <v>13</v>
      </c>
      <c r="D878" s="19" t="s">
        <v>623</v>
      </c>
      <c r="E878" s="19" t="s">
        <v>149</v>
      </c>
      <c r="F878" s="201">
        <v>12492.2</v>
      </c>
      <c r="G878" s="201">
        <v>0</v>
      </c>
      <c r="H878" s="201">
        <v>12491.9</v>
      </c>
      <c r="I878" s="202">
        <v>0</v>
      </c>
      <c r="J878" s="203">
        <f t="shared" si="11"/>
        <v>99.997598501464907</v>
      </c>
      <c r="K878" s="203"/>
    </row>
    <row r="879" spans="1:11" ht="38.25" x14ac:dyDescent="0.25">
      <c r="A879" s="179" t="s">
        <v>209</v>
      </c>
      <c r="B879" s="19" t="s">
        <v>610</v>
      </c>
      <c r="C879" s="19" t="s">
        <v>13</v>
      </c>
      <c r="D879" s="19" t="s">
        <v>623</v>
      </c>
      <c r="E879" s="19" t="s">
        <v>210</v>
      </c>
      <c r="F879" s="201">
        <v>12492.2</v>
      </c>
      <c r="G879" s="201">
        <v>0</v>
      </c>
      <c r="H879" s="201">
        <v>12491.9</v>
      </c>
      <c r="I879" s="202">
        <v>0</v>
      </c>
      <c r="J879" s="203">
        <f t="shared" si="11"/>
        <v>99.997598501464907</v>
      </c>
      <c r="K879" s="203"/>
    </row>
    <row r="880" spans="1:11" ht="76.5" x14ac:dyDescent="0.25">
      <c r="A880" s="179" t="s">
        <v>624</v>
      </c>
      <c r="B880" s="19" t="s">
        <v>610</v>
      </c>
      <c r="C880" s="19" t="s">
        <v>13</v>
      </c>
      <c r="D880" s="19" t="s">
        <v>625</v>
      </c>
      <c r="E880" s="19"/>
      <c r="F880" s="201">
        <v>8282</v>
      </c>
      <c r="G880" s="201">
        <v>0</v>
      </c>
      <c r="H880" s="201">
        <v>6878.4</v>
      </c>
      <c r="I880" s="202">
        <v>0</v>
      </c>
      <c r="J880" s="203">
        <f t="shared" si="11"/>
        <v>83.052402801255738</v>
      </c>
      <c r="K880" s="203"/>
    </row>
    <row r="881" spans="1:11" ht="38.25" x14ac:dyDescent="0.25">
      <c r="A881" s="179" t="s">
        <v>148</v>
      </c>
      <c r="B881" s="19" t="s">
        <v>610</v>
      </c>
      <c r="C881" s="19" t="s">
        <v>13</v>
      </c>
      <c r="D881" s="19" t="s">
        <v>625</v>
      </c>
      <c r="E881" s="19" t="s">
        <v>149</v>
      </c>
      <c r="F881" s="201">
        <v>8282</v>
      </c>
      <c r="G881" s="201">
        <v>0</v>
      </c>
      <c r="H881" s="201">
        <v>6878.4</v>
      </c>
      <c r="I881" s="202">
        <v>0</v>
      </c>
      <c r="J881" s="203">
        <f t="shared" si="11"/>
        <v>83.052402801255738</v>
      </c>
      <c r="K881" s="203"/>
    </row>
    <row r="882" spans="1:11" ht="38.25" x14ac:dyDescent="0.25">
      <c r="A882" s="179" t="s">
        <v>209</v>
      </c>
      <c r="B882" s="19" t="s">
        <v>610</v>
      </c>
      <c r="C882" s="19" t="s">
        <v>13</v>
      </c>
      <c r="D882" s="19" t="s">
        <v>625</v>
      </c>
      <c r="E882" s="19" t="s">
        <v>210</v>
      </c>
      <c r="F882" s="201">
        <v>8282</v>
      </c>
      <c r="G882" s="201">
        <v>0</v>
      </c>
      <c r="H882" s="201">
        <v>6878.4</v>
      </c>
      <c r="I882" s="202">
        <v>0</v>
      </c>
      <c r="J882" s="203">
        <f t="shared" si="11"/>
        <v>83.052402801255738</v>
      </c>
      <c r="K882" s="203"/>
    </row>
    <row r="883" spans="1:11" ht="25.5" x14ac:dyDescent="0.25">
      <c r="A883" s="179" t="s">
        <v>62</v>
      </c>
      <c r="B883" s="19" t="s">
        <v>610</v>
      </c>
      <c r="C883" s="19" t="s">
        <v>13</v>
      </c>
      <c r="D883" s="19" t="s">
        <v>63</v>
      </c>
      <c r="E883" s="19"/>
      <c r="F883" s="201">
        <v>759.7</v>
      </c>
      <c r="G883" s="201">
        <v>0</v>
      </c>
      <c r="H883" s="201">
        <v>759.7</v>
      </c>
      <c r="I883" s="202">
        <v>0</v>
      </c>
      <c r="J883" s="203">
        <f t="shared" ref="J883:K946" si="12">H883/F883*100</f>
        <v>100</v>
      </c>
      <c r="K883" s="203"/>
    </row>
    <row r="884" spans="1:11" x14ac:dyDescent="0.25">
      <c r="A884" s="179" t="s">
        <v>333</v>
      </c>
      <c r="B884" s="19" t="s">
        <v>610</v>
      </c>
      <c r="C884" s="19" t="s">
        <v>13</v>
      </c>
      <c r="D884" s="19" t="s">
        <v>334</v>
      </c>
      <c r="E884" s="19"/>
      <c r="F884" s="201">
        <v>759.7</v>
      </c>
      <c r="G884" s="201">
        <v>0</v>
      </c>
      <c r="H884" s="201">
        <v>759.7</v>
      </c>
      <c r="I884" s="202">
        <v>0</v>
      </c>
      <c r="J884" s="203">
        <f t="shared" si="12"/>
        <v>100</v>
      </c>
      <c r="K884" s="203"/>
    </row>
    <row r="885" spans="1:11" ht="51" x14ac:dyDescent="0.25">
      <c r="A885" s="179" t="s">
        <v>335</v>
      </c>
      <c r="B885" s="19" t="s">
        <v>610</v>
      </c>
      <c r="C885" s="19" t="s">
        <v>13</v>
      </c>
      <c r="D885" s="19" t="s">
        <v>336</v>
      </c>
      <c r="E885" s="19"/>
      <c r="F885" s="201">
        <v>759.7</v>
      </c>
      <c r="G885" s="201">
        <v>0</v>
      </c>
      <c r="H885" s="201">
        <v>759.7</v>
      </c>
      <c r="I885" s="202">
        <v>0</v>
      </c>
      <c r="J885" s="203">
        <f t="shared" si="12"/>
        <v>100</v>
      </c>
      <c r="K885" s="203"/>
    </row>
    <row r="886" spans="1:11" ht="38.25" x14ac:dyDescent="0.25">
      <c r="A886" s="179" t="s">
        <v>626</v>
      </c>
      <c r="B886" s="19" t="s">
        <v>610</v>
      </c>
      <c r="C886" s="19" t="s">
        <v>13</v>
      </c>
      <c r="D886" s="19" t="s">
        <v>627</v>
      </c>
      <c r="E886" s="19"/>
      <c r="F886" s="201">
        <v>759.7</v>
      </c>
      <c r="G886" s="201">
        <v>0</v>
      </c>
      <c r="H886" s="201">
        <v>759.7</v>
      </c>
      <c r="I886" s="202">
        <v>0</v>
      </c>
      <c r="J886" s="203">
        <f t="shared" si="12"/>
        <v>100</v>
      </c>
      <c r="K886" s="203"/>
    </row>
    <row r="887" spans="1:11" ht="25.5" x14ac:dyDescent="0.25">
      <c r="A887" s="179" t="s">
        <v>40</v>
      </c>
      <c r="B887" s="19" t="s">
        <v>610</v>
      </c>
      <c r="C887" s="19" t="s">
        <v>13</v>
      </c>
      <c r="D887" s="19" t="s">
        <v>627</v>
      </c>
      <c r="E887" s="19" t="s">
        <v>41</v>
      </c>
      <c r="F887" s="201">
        <v>759.7</v>
      </c>
      <c r="G887" s="201">
        <v>0</v>
      </c>
      <c r="H887" s="201">
        <v>759.7</v>
      </c>
      <c r="I887" s="202">
        <v>0</v>
      </c>
      <c r="J887" s="203">
        <f t="shared" si="12"/>
        <v>100</v>
      </c>
      <c r="K887" s="203"/>
    </row>
    <row r="888" spans="1:11" ht="38.25" x14ac:dyDescent="0.25">
      <c r="A888" s="179" t="s">
        <v>42</v>
      </c>
      <c r="B888" s="19" t="s">
        <v>610</v>
      </c>
      <c r="C888" s="19" t="s">
        <v>13</v>
      </c>
      <c r="D888" s="19" t="s">
        <v>627</v>
      </c>
      <c r="E888" s="19" t="s">
        <v>43</v>
      </c>
      <c r="F888" s="201">
        <v>759.7</v>
      </c>
      <c r="G888" s="201">
        <v>0</v>
      </c>
      <c r="H888" s="201">
        <v>759.7</v>
      </c>
      <c r="I888" s="202">
        <v>0</v>
      </c>
      <c r="J888" s="203">
        <f t="shared" si="12"/>
        <v>100</v>
      </c>
      <c r="K888" s="203"/>
    </row>
    <row r="889" spans="1:11" ht="25.5" x14ac:dyDescent="0.25">
      <c r="A889" s="179" t="s">
        <v>628</v>
      </c>
      <c r="B889" s="19" t="s">
        <v>610</v>
      </c>
      <c r="C889" s="19" t="s">
        <v>13</v>
      </c>
      <c r="D889" s="19" t="s">
        <v>629</v>
      </c>
      <c r="E889" s="19"/>
      <c r="F889" s="201">
        <v>380</v>
      </c>
      <c r="G889" s="201">
        <v>0</v>
      </c>
      <c r="H889" s="201">
        <v>380</v>
      </c>
      <c r="I889" s="202">
        <v>0</v>
      </c>
      <c r="J889" s="203">
        <f t="shared" si="12"/>
        <v>100</v>
      </c>
      <c r="K889" s="203"/>
    </row>
    <row r="890" spans="1:11" ht="25.5" x14ac:dyDescent="0.25">
      <c r="A890" s="179" t="s">
        <v>630</v>
      </c>
      <c r="B890" s="19" t="s">
        <v>610</v>
      </c>
      <c r="C890" s="19" t="s">
        <v>13</v>
      </c>
      <c r="D890" s="19" t="s">
        <v>631</v>
      </c>
      <c r="E890" s="19"/>
      <c r="F890" s="201">
        <v>380</v>
      </c>
      <c r="G890" s="201">
        <v>0</v>
      </c>
      <c r="H890" s="201">
        <v>380</v>
      </c>
      <c r="I890" s="202">
        <v>0</v>
      </c>
      <c r="J890" s="203">
        <f t="shared" si="12"/>
        <v>100</v>
      </c>
      <c r="K890" s="203"/>
    </row>
    <row r="891" spans="1:11" ht="38.25" x14ac:dyDescent="0.25">
      <c r="A891" s="179" t="s">
        <v>632</v>
      </c>
      <c r="B891" s="19" t="s">
        <v>610</v>
      </c>
      <c r="C891" s="19" t="s">
        <v>13</v>
      </c>
      <c r="D891" s="19" t="s">
        <v>633</v>
      </c>
      <c r="E891" s="19"/>
      <c r="F891" s="201">
        <v>380</v>
      </c>
      <c r="G891" s="201">
        <v>0</v>
      </c>
      <c r="H891" s="201">
        <v>380</v>
      </c>
      <c r="I891" s="202">
        <v>0</v>
      </c>
      <c r="J891" s="203">
        <f t="shared" si="12"/>
        <v>100</v>
      </c>
      <c r="K891" s="203"/>
    </row>
    <row r="892" spans="1:11" ht="25.5" x14ac:dyDescent="0.25">
      <c r="A892" s="179" t="s">
        <v>634</v>
      </c>
      <c r="B892" s="19" t="s">
        <v>610</v>
      </c>
      <c r="C892" s="19" t="s">
        <v>13</v>
      </c>
      <c r="D892" s="19" t="s">
        <v>635</v>
      </c>
      <c r="E892" s="19"/>
      <c r="F892" s="201">
        <v>380</v>
      </c>
      <c r="G892" s="201">
        <v>0</v>
      </c>
      <c r="H892" s="201">
        <v>380</v>
      </c>
      <c r="I892" s="202">
        <v>0</v>
      </c>
      <c r="J892" s="203">
        <f t="shared" si="12"/>
        <v>100</v>
      </c>
      <c r="K892" s="203"/>
    </row>
    <row r="893" spans="1:11" ht="25.5" x14ac:dyDescent="0.25">
      <c r="A893" s="179" t="s">
        <v>499</v>
      </c>
      <c r="B893" s="19" t="s">
        <v>610</v>
      </c>
      <c r="C893" s="19" t="s">
        <v>13</v>
      </c>
      <c r="D893" s="19" t="s">
        <v>635</v>
      </c>
      <c r="E893" s="19" t="s">
        <v>500</v>
      </c>
      <c r="F893" s="201">
        <v>380</v>
      </c>
      <c r="G893" s="201">
        <v>0</v>
      </c>
      <c r="H893" s="201">
        <v>380</v>
      </c>
      <c r="I893" s="202">
        <v>0</v>
      </c>
      <c r="J893" s="203">
        <f t="shared" si="12"/>
        <v>100</v>
      </c>
      <c r="K893" s="203"/>
    </row>
    <row r="894" spans="1:11" x14ac:dyDescent="0.25">
      <c r="A894" s="179" t="s">
        <v>501</v>
      </c>
      <c r="B894" s="19" t="s">
        <v>610</v>
      </c>
      <c r="C894" s="19" t="s">
        <v>13</v>
      </c>
      <c r="D894" s="19" t="s">
        <v>635</v>
      </c>
      <c r="E894" s="19" t="s">
        <v>502</v>
      </c>
      <c r="F894" s="201">
        <v>380</v>
      </c>
      <c r="G894" s="201">
        <v>0</v>
      </c>
      <c r="H894" s="201">
        <v>380</v>
      </c>
      <c r="I894" s="202">
        <v>0</v>
      </c>
      <c r="J894" s="203">
        <f t="shared" si="12"/>
        <v>100</v>
      </c>
      <c r="K894" s="203"/>
    </row>
    <row r="895" spans="1:11" x14ac:dyDescent="0.25">
      <c r="A895" s="178" t="s">
        <v>636</v>
      </c>
      <c r="B895" s="20" t="s">
        <v>610</v>
      </c>
      <c r="C895" s="20" t="s">
        <v>15</v>
      </c>
      <c r="D895" s="20"/>
      <c r="E895" s="20"/>
      <c r="F895" s="198">
        <v>4188243.4</v>
      </c>
      <c r="G895" s="198">
        <f>G896+G948</f>
        <v>2717855.4</v>
      </c>
      <c r="H895" s="198">
        <v>4144782.2</v>
      </c>
      <c r="I895" s="198">
        <f>I896+I948</f>
        <v>2685887.3999999994</v>
      </c>
      <c r="J895" s="200">
        <f t="shared" si="12"/>
        <v>98.962304817337028</v>
      </c>
      <c r="K895" s="200">
        <v>98.8</v>
      </c>
    </row>
    <row r="896" spans="1:11" x14ac:dyDescent="0.25">
      <c r="A896" s="179" t="s">
        <v>54</v>
      </c>
      <c r="B896" s="19" t="s">
        <v>610</v>
      </c>
      <c r="C896" s="19" t="s">
        <v>15</v>
      </c>
      <c r="D896" s="19" t="s">
        <v>55</v>
      </c>
      <c r="E896" s="19"/>
      <c r="F896" s="201">
        <v>3334486.4</v>
      </c>
      <c r="G896" s="201">
        <f>G897</f>
        <v>2717855.4</v>
      </c>
      <c r="H896" s="201">
        <v>3293806.1</v>
      </c>
      <c r="I896" s="201">
        <f>I897</f>
        <v>2685887.3999999994</v>
      </c>
      <c r="J896" s="203">
        <f t="shared" si="12"/>
        <v>98.780013017896849</v>
      </c>
      <c r="K896" s="203">
        <v>98.8</v>
      </c>
    </row>
    <row r="897" spans="1:11" x14ac:dyDescent="0.25">
      <c r="A897" s="179" t="s">
        <v>56</v>
      </c>
      <c r="B897" s="19" t="s">
        <v>610</v>
      </c>
      <c r="C897" s="19" t="s">
        <v>15</v>
      </c>
      <c r="D897" s="19" t="s">
        <v>57</v>
      </c>
      <c r="E897" s="19"/>
      <c r="F897" s="201">
        <v>3334486.4</v>
      </c>
      <c r="G897" s="201">
        <f>G898+G919+G923</f>
        <v>2717855.4</v>
      </c>
      <c r="H897" s="201">
        <v>3293806.1</v>
      </c>
      <c r="I897" s="201">
        <f>I898+I919+I923</f>
        <v>2685887.3999999994</v>
      </c>
      <c r="J897" s="203">
        <f t="shared" si="12"/>
        <v>98.780013017896849</v>
      </c>
      <c r="K897" s="203">
        <v>98.8</v>
      </c>
    </row>
    <row r="898" spans="1:11" ht="38.25" x14ac:dyDescent="0.25">
      <c r="A898" s="179" t="s">
        <v>637</v>
      </c>
      <c r="B898" s="19" t="s">
        <v>610</v>
      </c>
      <c r="C898" s="19" t="s">
        <v>15</v>
      </c>
      <c r="D898" s="19" t="s">
        <v>638</v>
      </c>
      <c r="E898" s="19"/>
      <c r="F898" s="201">
        <v>3122800.7</v>
      </c>
      <c r="G898" s="201">
        <f>G899+G905+G909+G913</f>
        <v>2586870.7000000002</v>
      </c>
      <c r="H898" s="201">
        <v>3102292.4</v>
      </c>
      <c r="I898" s="201">
        <f>I899+I905+I909+I913</f>
        <v>2566901.4999999995</v>
      </c>
      <c r="J898" s="203">
        <f t="shared" si="12"/>
        <v>99.343272210743379</v>
      </c>
      <c r="K898" s="203">
        <v>99.2</v>
      </c>
    </row>
    <row r="899" spans="1:11" ht="38.25" x14ac:dyDescent="0.25">
      <c r="A899" s="179" t="s">
        <v>639</v>
      </c>
      <c r="B899" s="19" t="s">
        <v>610</v>
      </c>
      <c r="C899" s="19" t="s">
        <v>15</v>
      </c>
      <c r="D899" s="19" t="s">
        <v>640</v>
      </c>
      <c r="E899" s="19"/>
      <c r="F899" s="201">
        <v>535403</v>
      </c>
      <c r="G899" s="201">
        <f>G900+G902</f>
        <v>0</v>
      </c>
      <c r="H899" s="201">
        <v>535390.9</v>
      </c>
      <c r="I899" s="202">
        <v>0</v>
      </c>
      <c r="J899" s="203">
        <f t="shared" si="12"/>
        <v>99.997740020134373</v>
      </c>
      <c r="K899" s="203"/>
    </row>
    <row r="900" spans="1:11" ht="25.5" x14ac:dyDescent="0.25">
      <c r="A900" s="179" t="s">
        <v>40</v>
      </c>
      <c r="B900" s="19" t="s">
        <v>610</v>
      </c>
      <c r="C900" s="19" t="s">
        <v>15</v>
      </c>
      <c r="D900" s="19" t="s">
        <v>640</v>
      </c>
      <c r="E900" s="19" t="s">
        <v>41</v>
      </c>
      <c r="F900" s="201">
        <v>20003.900000000001</v>
      </c>
      <c r="G900" s="201">
        <f>G901</f>
        <v>0</v>
      </c>
      <c r="H900" s="201">
        <v>20003.900000000001</v>
      </c>
      <c r="I900" s="202">
        <v>0</v>
      </c>
      <c r="J900" s="203">
        <f t="shared" si="12"/>
        <v>100</v>
      </c>
      <c r="K900" s="203"/>
    </row>
    <row r="901" spans="1:11" ht="38.25" x14ac:dyDescent="0.25">
      <c r="A901" s="179" t="s">
        <v>42</v>
      </c>
      <c r="B901" s="19" t="s">
        <v>610</v>
      </c>
      <c r="C901" s="19" t="s">
        <v>15</v>
      </c>
      <c r="D901" s="19" t="s">
        <v>640</v>
      </c>
      <c r="E901" s="19" t="s">
        <v>43</v>
      </c>
      <c r="F901" s="201">
        <v>20003.900000000001</v>
      </c>
      <c r="G901" s="201">
        <v>0</v>
      </c>
      <c r="H901" s="201">
        <v>20003.900000000001</v>
      </c>
      <c r="I901" s="202">
        <v>0</v>
      </c>
      <c r="J901" s="203">
        <f t="shared" si="12"/>
        <v>100</v>
      </c>
      <c r="K901" s="203"/>
    </row>
    <row r="902" spans="1:11" ht="38.25" x14ac:dyDescent="0.25">
      <c r="A902" s="179" t="s">
        <v>148</v>
      </c>
      <c r="B902" s="19" t="s">
        <v>610</v>
      </c>
      <c r="C902" s="19" t="s">
        <v>15</v>
      </c>
      <c r="D902" s="19" t="s">
        <v>640</v>
      </c>
      <c r="E902" s="19" t="s">
        <v>149</v>
      </c>
      <c r="F902" s="201">
        <v>515399.1</v>
      </c>
      <c r="G902" s="201">
        <f>G903+G904</f>
        <v>0</v>
      </c>
      <c r="H902" s="201">
        <v>515387</v>
      </c>
      <c r="I902" s="202">
        <v>0</v>
      </c>
      <c r="J902" s="203">
        <f t="shared" si="12"/>
        <v>99.997652304786726</v>
      </c>
      <c r="K902" s="203"/>
    </row>
    <row r="903" spans="1:11" x14ac:dyDescent="0.25">
      <c r="A903" s="179" t="s">
        <v>150</v>
      </c>
      <c r="B903" s="19" t="s">
        <v>610</v>
      </c>
      <c r="C903" s="19" t="s">
        <v>15</v>
      </c>
      <c r="D903" s="19" t="s">
        <v>640</v>
      </c>
      <c r="E903" s="19" t="s">
        <v>151</v>
      </c>
      <c r="F903" s="201">
        <v>446276.1</v>
      </c>
      <c r="G903" s="201">
        <v>0</v>
      </c>
      <c r="H903" s="201">
        <v>446264</v>
      </c>
      <c r="I903" s="202">
        <v>0</v>
      </c>
      <c r="J903" s="203">
        <f t="shared" si="12"/>
        <v>99.997288673984571</v>
      </c>
      <c r="K903" s="203"/>
    </row>
    <row r="904" spans="1:11" x14ac:dyDescent="0.25">
      <c r="A904" s="179" t="s">
        <v>240</v>
      </c>
      <c r="B904" s="19" t="s">
        <v>610</v>
      </c>
      <c r="C904" s="19" t="s">
        <v>15</v>
      </c>
      <c r="D904" s="19" t="s">
        <v>640</v>
      </c>
      <c r="E904" s="19" t="s">
        <v>241</v>
      </c>
      <c r="F904" s="201">
        <v>69123</v>
      </c>
      <c r="G904" s="201">
        <v>0</v>
      </c>
      <c r="H904" s="201">
        <v>69123</v>
      </c>
      <c r="I904" s="202">
        <v>0</v>
      </c>
      <c r="J904" s="203">
        <f t="shared" si="12"/>
        <v>100</v>
      </c>
      <c r="K904" s="203"/>
    </row>
    <row r="905" spans="1:11" ht="242.25" x14ac:dyDescent="0.25">
      <c r="A905" s="179" t="s">
        <v>641</v>
      </c>
      <c r="B905" s="19" t="s">
        <v>610</v>
      </c>
      <c r="C905" s="19" t="s">
        <v>15</v>
      </c>
      <c r="D905" s="19" t="s">
        <v>642</v>
      </c>
      <c r="E905" s="19"/>
      <c r="F905" s="201">
        <v>32290</v>
      </c>
      <c r="G905" s="201">
        <f>G906</f>
        <v>32290</v>
      </c>
      <c r="H905" s="201">
        <v>30378</v>
      </c>
      <c r="I905" s="201">
        <f>I906</f>
        <v>30378</v>
      </c>
      <c r="J905" s="203">
        <f t="shared" si="12"/>
        <v>94.078662124496745</v>
      </c>
      <c r="K905" s="203">
        <v>94.1</v>
      </c>
    </row>
    <row r="906" spans="1:11" ht="38.25" x14ac:dyDescent="0.25">
      <c r="A906" s="179" t="s">
        <v>148</v>
      </c>
      <c r="B906" s="19" t="s">
        <v>610</v>
      </c>
      <c r="C906" s="19" t="s">
        <v>15</v>
      </c>
      <c r="D906" s="19" t="s">
        <v>642</v>
      </c>
      <c r="E906" s="19" t="s">
        <v>149</v>
      </c>
      <c r="F906" s="201">
        <v>32290</v>
      </c>
      <c r="G906" s="201">
        <f>G907+G908</f>
        <v>32290</v>
      </c>
      <c r="H906" s="201">
        <v>30378</v>
      </c>
      <c r="I906" s="201">
        <f>I907+I908</f>
        <v>30378</v>
      </c>
      <c r="J906" s="203">
        <f t="shared" si="12"/>
        <v>94.078662124496745</v>
      </c>
      <c r="K906" s="203">
        <v>94.1</v>
      </c>
    </row>
    <row r="907" spans="1:11" x14ac:dyDescent="0.25">
      <c r="A907" s="179" t="s">
        <v>150</v>
      </c>
      <c r="B907" s="19" t="s">
        <v>610</v>
      </c>
      <c r="C907" s="19" t="s">
        <v>15</v>
      </c>
      <c r="D907" s="19" t="s">
        <v>642</v>
      </c>
      <c r="E907" s="19" t="s">
        <v>151</v>
      </c>
      <c r="F907" s="201">
        <v>29165.200000000001</v>
      </c>
      <c r="G907" s="201">
        <v>29165.200000000001</v>
      </c>
      <c r="H907" s="201">
        <v>27401.7</v>
      </c>
      <c r="I907" s="202">
        <v>27401.7</v>
      </c>
      <c r="J907" s="203">
        <f t="shared" si="12"/>
        <v>93.953410228628641</v>
      </c>
      <c r="K907" s="203">
        <v>94</v>
      </c>
    </row>
    <row r="908" spans="1:11" x14ac:dyDescent="0.25">
      <c r="A908" s="179" t="s">
        <v>240</v>
      </c>
      <c r="B908" s="19" t="s">
        <v>610</v>
      </c>
      <c r="C908" s="19" t="s">
        <v>15</v>
      </c>
      <c r="D908" s="19" t="s">
        <v>642</v>
      </c>
      <c r="E908" s="19" t="s">
        <v>241</v>
      </c>
      <c r="F908" s="201">
        <v>3124.8</v>
      </c>
      <c r="G908" s="201">
        <v>3124.8</v>
      </c>
      <c r="H908" s="201">
        <v>2976.3</v>
      </c>
      <c r="I908" s="202">
        <v>2976.3</v>
      </c>
      <c r="J908" s="203">
        <f t="shared" si="12"/>
        <v>95.247695852534562</v>
      </c>
      <c r="K908" s="203">
        <v>95.2</v>
      </c>
    </row>
    <row r="909" spans="1:11" ht="191.25" x14ac:dyDescent="0.25">
      <c r="A909" s="179" t="s">
        <v>643</v>
      </c>
      <c r="B909" s="19" t="s">
        <v>610</v>
      </c>
      <c r="C909" s="19" t="s">
        <v>15</v>
      </c>
      <c r="D909" s="19" t="s">
        <v>644</v>
      </c>
      <c r="E909" s="19"/>
      <c r="F909" s="201">
        <v>2378737.7000000002</v>
      </c>
      <c r="G909" s="201">
        <f>G910</f>
        <v>2378737.7000000002</v>
      </c>
      <c r="H909" s="201">
        <v>2363288.7000000002</v>
      </c>
      <c r="I909" s="201">
        <f>I910</f>
        <v>2363288.6999999997</v>
      </c>
      <c r="J909" s="203">
        <f t="shared" si="12"/>
        <v>99.350537892429244</v>
      </c>
      <c r="K909" s="203">
        <f t="shared" si="12"/>
        <v>99.35053789242923</v>
      </c>
    </row>
    <row r="910" spans="1:11" ht="38.25" x14ac:dyDescent="0.25">
      <c r="A910" s="179" t="s">
        <v>148</v>
      </c>
      <c r="B910" s="19" t="s">
        <v>610</v>
      </c>
      <c r="C910" s="19" t="s">
        <v>15</v>
      </c>
      <c r="D910" s="19" t="s">
        <v>644</v>
      </c>
      <c r="E910" s="19" t="s">
        <v>149</v>
      </c>
      <c r="F910" s="201">
        <v>2378737.7000000002</v>
      </c>
      <c r="G910" s="201">
        <f>G911+G912</f>
        <v>2378737.7000000002</v>
      </c>
      <c r="H910" s="201">
        <v>2363288.7000000002</v>
      </c>
      <c r="I910" s="201">
        <f>I911+I912</f>
        <v>2363288.6999999997</v>
      </c>
      <c r="J910" s="203">
        <f t="shared" si="12"/>
        <v>99.350537892429244</v>
      </c>
      <c r="K910" s="203">
        <f t="shared" si="12"/>
        <v>99.35053789242923</v>
      </c>
    </row>
    <row r="911" spans="1:11" x14ac:dyDescent="0.25">
      <c r="A911" s="179" t="s">
        <v>150</v>
      </c>
      <c r="B911" s="19" t="s">
        <v>610</v>
      </c>
      <c r="C911" s="19" t="s">
        <v>15</v>
      </c>
      <c r="D911" s="19" t="s">
        <v>644</v>
      </c>
      <c r="E911" s="19" t="s">
        <v>151</v>
      </c>
      <c r="F911" s="201">
        <v>2148458.7000000002</v>
      </c>
      <c r="G911" s="201">
        <v>2148458.7000000002</v>
      </c>
      <c r="H911" s="201">
        <v>2136589.7999999998</v>
      </c>
      <c r="I911" s="202">
        <v>2136589.7999999998</v>
      </c>
      <c r="J911" s="203">
        <f t="shared" si="12"/>
        <v>99.447562105801694</v>
      </c>
      <c r="K911" s="203">
        <f t="shared" si="12"/>
        <v>99.447562105801694</v>
      </c>
    </row>
    <row r="912" spans="1:11" x14ac:dyDescent="0.25">
      <c r="A912" s="179" t="s">
        <v>240</v>
      </c>
      <c r="B912" s="19" t="s">
        <v>610</v>
      </c>
      <c r="C912" s="19" t="s">
        <v>15</v>
      </c>
      <c r="D912" s="19" t="s">
        <v>644</v>
      </c>
      <c r="E912" s="19" t="s">
        <v>241</v>
      </c>
      <c r="F912" s="201">
        <v>230279</v>
      </c>
      <c r="G912" s="201">
        <v>230279</v>
      </c>
      <c r="H912" s="201">
        <v>226698.9</v>
      </c>
      <c r="I912" s="202">
        <v>226698.9</v>
      </c>
      <c r="J912" s="203">
        <f t="shared" si="12"/>
        <v>98.44532067622319</v>
      </c>
      <c r="K912" s="203">
        <f t="shared" si="12"/>
        <v>98.44532067622319</v>
      </c>
    </row>
    <row r="913" spans="1:11" ht="165.75" x14ac:dyDescent="0.25">
      <c r="A913" s="179" t="s">
        <v>645</v>
      </c>
      <c r="B913" s="19" t="s">
        <v>610</v>
      </c>
      <c r="C913" s="19" t="s">
        <v>15</v>
      </c>
      <c r="D913" s="19" t="s">
        <v>646</v>
      </c>
      <c r="E913" s="19"/>
      <c r="F913" s="201">
        <v>175843</v>
      </c>
      <c r="G913" s="201">
        <f>G914</f>
        <v>175843</v>
      </c>
      <c r="H913" s="201">
        <v>173234.8</v>
      </c>
      <c r="I913" s="201">
        <f>I914</f>
        <v>173234.8</v>
      </c>
      <c r="J913" s="203">
        <f t="shared" si="12"/>
        <v>98.516745050982962</v>
      </c>
      <c r="K913" s="203">
        <f t="shared" si="12"/>
        <v>98.516745050982962</v>
      </c>
    </row>
    <row r="914" spans="1:11" ht="38.25" x14ac:dyDescent="0.25">
      <c r="A914" s="179" t="s">
        <v>148</v>
      </c>
      <c r="B914" s="19" t="s">
        <v>610</v>
      </c>
      <c r="C914" s="19" t="s">
        <v>15</v>
      </c>
      <c r="D914" s="19" t="s">
        <v>646</v>
      </c>
      <c r="E914" s="19" t="s">
        <v>149</v>
      </c>
      <c r="F914" s="201">
        <v>175843</v>
      </c>
      <c r="G914" s="201">
        <f>G915</f>
        <v>175843</v>
      </c>
      <c r="H914" s="201">
        <v>173234.8</v>
      </c>
      <c r="I914" s="201">
        <f>I915</f>
        <v>173234.8</v>
      </c>
      <c r="J914" s="203">
        <f t="shared" si="12"/>
        <v>98.516745050982962</v>
      </c>
      <c r="K914" s="203">
        <f t="shared" si="12"/>
        <v>98.516745050982962</v>
      </c>
    </row>
    <row r="915" spans="1:11" ht="38.25" x14ac:dyDescent="0.25">
      <c r="A915" s="179" t="s">
        <v>209</v>
      </c>
      <c r="B915" s="19" t="s">
        <v>610</v>
      </c>
      <c r="C915" s="19" t="s">
        <v>15</v>
      </c>
      <c r="D915" s="19" t="s">
        <v>646</v>
      </c>
      <c r="E915" s="19" t="s">
        <v>210</v>
      </c>
      <c r="F915" s="201">
        <v>175843</v>
      </c>
      <c r="G915" s="201">
        <v>175843</v>
      </c>
      <c r="H915" s="201">
        <v>173234.8</v>
      </c>
      <c r="I915" s="202">
        <v>173234.8</v>
      </c>
      <c r="J915" s="203">
        <f t="shared" si="12"/>
        <v>98.516745050982962</v>
      </c>
      <c r="K915" s="203">
        <f t="shared" si="12"/>
        <v>98.516745050982962</v>
      </c>
    </row>
    <row r="916" spans="1:11" ht="127.5" x14ac:dyDescent="0.25">
      <c r="A916" s="179" t="s">
        <v>647</v>
      </c>
      <c r="B916" s="19" t="s">
        <v>610</v>
      </c>
      <c r="C916" s="19" t="s">
        <v>15</v>
      </c>
      <c r="D916" s="19" t="s">
        <v>648</v>
      </c>
      <c r="E916" s="19"/>
      <c r="F916" s="201">
        <v>527</v>
      </c>
      <c r="G916" s="201">
        <f>G917</f>
        <v>0</v>
      </c>
      <c r="H916" s="201">
        <v>0</v>
      </c>
      <c r="I916" s="201">
        <f>I917</f>
        <v>0</v>
      </c>
      <c r="J916" s="203">
        <f t="shared" si="12"/>
        <v>0</v>
      </c>
      <c r="K916" s="203"/>
    </row>
    <row r="917" spans="1:11" ht="38.25" x14ac:dyDescent="0.25">
      <c r="A917" s="179" t="s">
        <v>148</v>
      </c>
      <c r="B917" s="19" t="s">
        <v>610</v>
      </c>
      <c r="C917" s="19" t="s">
        <v>15</v>
      </c>
      <c r="D917" s="19" t="s">
        <v>648</v>
      </c>
      <c r="E917" s="19" t="s">
        <v>149</v>
      </c>
      <c r="F917" s="201">
        <v>527</v>
      </c>
      <c r="G917" s="201">
        <f>G918</f>
        <v>0</v>
      </c>
      <c r="H917" s="201">
        <v>0</v>
      </c>
      <c r="I917" s="201">
        <f>I918</f>
        <v>0</v>
      </c>
      <c r="J917" s="203">
        <f t="shared" si="12"/>
        <v>0</v>
      </c>
      <c r="K917" s="203"/>
    </row>
    <row r="918" spans="1:11" ht="38.25" x14ac:dyDescent="0.25">
      <c r="A918" s="179" t="s">
        <v>209</v>
      </c>
      <c r="B918" s="19" t="s">
        <v>610</v>
      </c>
      <c r="C918" s="19" t="s">
        <v>15</v>
      </c>
      <c r="D918" s="19" t="s">
        <v>648</v>
      </c>
      <c r="E918" s="19" t="s">
        <v>210</v>
      </c>
      <c r="F918" s="201">
        <v>527</v>
      </c>
      <c r="G918" s="201">
        <v>0</v>
      </c>
      <c r="H918" s="201">
        <v>0</v>
      </c>
      <c r="I918" s="202">
        <v>0</v>
      </c>
      <c r="J918" s="203">
        <f t="shared" si="12"/>
        <v>0</v>
      </c>
      <c r="K918" s="203"/>
    </row>
    <row r="919" spans="1:11" ht="51" x14ac:dyDescent="0.25">
      <c r="A919" s="179" t="s">
        <v>649</v>
      </c>
      <c r="B919" s="19" t="s">
        <v>610</v>
      </c>
      <c r="C919" s="19" t="s">
        <v>15</v>
      </c>
      <c r="D919" s="19" t="s">
        <v>650</v>
      </c>
      <c r="E919" s="19"/>
      <c r="F919" s="201">
        <v>5212.3999999999996</v>
      </c>
      <c r="G919" s="201">
        <f>G920</f>
        <v>5212.3999999999996</v>
      </c>
      <c r="H919" s="201">
        <v>4474.8</v>
      </c>
      <c r="I919" s="201">
        <f>I920</f>
        <v>4474.8</v>
      </c>
      <c r="J919" s="203">
        <f t="shared" si="12"/>
        <v>85.849129000076758</v>
      </c>
      <c r="K919" s="203">
        <v>85.849129000076758</v>
      </c>
    </row>
    <row r="920" spans="1:11" ht="76.5" x14ac:dyDescent="0.25">
      <c r="A920" s="179" t="s">
        <v>651</v>
      </c>
      <c r="B920" s="19" t="s">
        <v>610</v>
      </c>
      <c r="C920" s="19" t="s">
        <v>15</v>
      </c>
      <c r="D920" s="19" t="s">
        <v>652</v>
      </c>
      <c r="E920" s="19"/>
      <c r="F920" s="201">
        <v>5212.3999999999996</v>
      </c>
      <c r="G920" s="201">
        <f>G921</f>
        <v>5212.3999999999996</v>
      </c>
      <c r="H920" s="201">
        <v>4474.8</v>
      </c>
      <c r="I920" s="201">
        <f>I921</f>
        <v>4474.8</v>
      </c>
      <c r="J920" s="203">
        <f t="shared" si="12"/>
        <v>85.849129000076758</v>
      </c>
      <c r="K920" s="203">
        <v>85.849129000076758</v>
      </c>
    </row>
    <row r="921" spans="1:11" ht="38.25" x14ac:dyDescent="0.25">
      <c r="A921" s="179" t="s">
        <v>148</v>
      </c>
      <c r="B921" s="19" t="s">
        <v>610</v>
      </c>
      <c r="C921" s="19" t="s">
        <v>15</v>
      </c>
      <c r="D921" s="19" t="s">
        <v>652</v>
      </c>
      <c r="E921" s="19" t="s">
        <v>149</v>
      </c>
      <c r="F921" s="201">
        <v>5212.3999999999996</v>
      </c>
      <c r="G921" s="201">
        <f>G922</f>
        <v>5212.3999999999996</v>
      </c>
      <c r="H921" s="201">
        <v>4474.8</v>
      </c>
      <c r="I921" s="201">
        <f>I922</f>
        <v>4474.8</v>
      </c>
      <c r="J921" s="203">
        <f t="shared" si="12"/>
        <v>85.849129000076758</v>
      </c>
      <c r="K921" s="203">
        <v>85.849129000076758</v>
      </c>
    </row>
    <row r="922" spans="1:11" x14ac:dyDescent="0.25">
      <c r="A922" s="179" t="s">
        <v>150</v>
      </c>
      <c r="B922" s="19" t="s">
        <v>610</v>
      </c>
      <c r="C922" s="19" t="s">
        <v>15</v>
      </c>
      <c r="D922" s="19" t="s">
        <v>652</v>
      </c>
      <c r="E922" s="19" t="s">
        <v>151</v>
      </c>
      <c r="F922" s="201">
        <v>5212.3999999999996</v>
      </c>
      <c r="G922" s="201">
        <v>5212.3999999999996</v>
      </c>
      <c r="H922" s="201">
        <v>4474.8</v>
      </c>
      <c r="I922" s="202">
        <v>4474.8</v>
      </c>
      <c r="J922" s="203">
        <f t="shared" si="12"/>
        <v>85.849129000076758</v>
      </c>
      <c r="K922" s="203">
        <v>85.849129000076758</v>
      </c>
    </row>
    <row r="923" spans="1:11" ht="76.5" x14ac:dyDescent="0.25">
      <c r="A923" s="179" t="s">
        <v>58</v>
      </c>
      <c r="B923" s="19" t="s">
        <v>610</v>
      </c>
      <c r="C923" s="19" t="s">
        <v>15</v>
      </c>
      <c r="D923" s="19" t="s">
        <v>59</v>
      </c>
      <c r="E923" s="19"/>
      <c r="F923" s="201">
        <v>197249.1</v>
      </c>
      <c r="G923" s="201">
        <f>G924+G930+G935+G939</f>
        <v>125772.3</v>
      </c>
      <c r="H923" s="201">
        <v>177814.7</v>
      </c>
      <c r="I923" s="201">
        <f>I924+I930+I935+I939</f>
        <v>114511.1</v>
      </c>
      <c r="J923" s="203">
        <f t="shared" si="12"/>
        <v>90.147280773397696</v>
      </c>
      <c r="K923" s="203">
        <v>91</v>
      </c>
    </row>
    <row r="924" spans="1:11" ht="191.25" x14ac:dyDescent="0.25">
      <c r="A924" s="179" t="s">
        <v>653</v>
      </c>
      <c r="B924" s="19" t="s">
        <v>610</v>
      </c>
      <c r="C924" s="19" t="s">
        <v>15</v>
      </c>
      <c r="D924" s="19" t="s">
        <v>654</v>
      </c>
      <c r="E924" s="19"/>
      <c r="F924" s="201">
        <v>47937</v>
      </c>
      <c r="G924" s="201">
        <f>G925+G927</f>
        <v>47937</v>
      </c>
      <c r="H924" s="201">
        <v>36698.1</v>
      </c>
      <c r="I924" s="201">
        <f>I925+I927</f>
        <v>36698.1</v>
      </c>
      <c r="J924" s="203">
        <f t="shared" si="12"/>
        <v>76.554853244883901</v>
      </c>
      <c r="K924" s="203">
        <v>76.554853244883901</v>
      </c>
    </row>
    <row r="925" spans="1:11" ht="25.5" x14ac:dyDescent="0.25">
      <c r="A925" s="179" t="s">
        <v>114</v>
      </c>
      <c r="B925" s="19" t="s">
        <v>610</v>
      </c>
      <c r="C925" s="19" t="s">
        <v>15</v>
      </c>
      <c r="D925" s="19" t="s">
        <v>654</v>
      </c>
      <c r="E925" s="19" t="s">
        <v>115</v>
      </c>
      <c r="F925" s="201">
        <v>40264</v>
      </c>
      <c r="G925" s="201">
        <f>G926</f>
        <v>40264</v>
      </c>
      <c r="H925" s="201">
        <v>30030</v>
      </c>
      <c r="I925" s="201">
        <f>I926</f>
        <v>30030</v>
      </c>
      <c r="J925" s="203">
        <f t="shared" si="12"/>
        <v>74.582753824756608</v>
      </c>
      <c r="K925" s="203">
        <v>74.599999999999994</v>
      </c>
    </row>
    <row r="926" spans="1:11" ht="25.5" x14ac:dyDescent="0.25">
      <c r="A926" s="179" t="s">
        <v>161</v>
      </c>
      <c r="B926" s="19" t="s">
        <v>610</v>
      </c>
      <c r="C926" s="19" t="s">
        <v>15</v>
      </c>
      <c r="D926" s="19" t="s">
        <v>654</v>
      </c>
      <c r="E926" s="19" t="s">
        <v>162</v>
      </c>
      <c r="F926" s="201">
        <v>40264</v>
      </c>
      <c r="G926" s="201">
        <v>40264</v>
      </c>
      <c r="H926" s="201">
        <v>30030</v>
      </c>
      <c r="I926" s="206">
        <v>30030</v>
      </c>
      <c r="J926" s="203">
        <f t="shared" si="12"/>
        <v>74.582753824756608</v>
      </c>
      <c r="K926" s="203">
        <v>74.599999999999994</v>
      </c>
    </row>
    <row r="927" spans="1:11" ht="38.25" x14ac:dyDescent="0.25">
      <c r="A927" s="179" t="s">
        <v>148</v>
      </c>
      <c r="B927" s="19" t="s">
        <v>610</v>
      </c>
      <c r="C927" s="19" t="s">
        <v>15</v>
      </c>
      <c r="D927" s="19" t="s">
        <v>654</v>
      </c>
      <c r="E927" s="19" t="s">
        <v>149</v>
      </c>
      <c r="F927" s="201">
        <v>7673</v>
      </c>
      <c r="G927" s="201">
        <f>G928+G929</f>
        <v>7673</v>
      </c>
      <c r="H927" s="201">
        <v>6668.1</v>
      </c>
      <c r="I927" s="201">
        <f>I928+I929</f>
        <v>6668.1</v>
      </c>
      <c r="J927" s="203">
        <f t="shared" si="12"/>
        <v>86.903427603284243</v>
      </c>
      <c r="K927" s="203">
        <v>86.9</v>
      </c>
    </row>
    <row r="928" spans="1:11" x14ac:dyDescent="0.25">
      <c r="A928" s="179" t="s">
        <v>240</v>
      </c>
      <c r="B928" s="19" t="s">
        <v>610</v>
      </c>
      <c r="C928" s="19" t="s">
        <v>15</v>
      </c>
      <c r="D928" s="19" t="s">
        <v>654</v>
      </c>
      <c r="E928" s="19" t="s">
        <v>241</v>
      </c>
      <c r="F928" s="201">
        <v>4267</v>
      </c>
      <c r="G928" s="201">
        <v>4267</v>
      </c>
      <c r="H928" s="201">
        <v>3343</v>
      </c>
      <c r="I928" s="206">
        <v>3343</v>
      </c>
      <c r="J928" s="203">
        <f t="shared" si="12"/>
        <v>78.345441762362313</v>
      </c>
      <c r="K928" s="203">
        <v>78.3</v>
      </c>
    </row>
    <row r="929" spans="1:11" ht="38.25" x14ac:dyDescent="0.25">
      <c r="A929" s="179" t="s">
        <v>209</v>
      </c>
      <c r="B929" s="19" t="s">
        <v>610</v>
      </c>
      <c r="C929" s="19" t="s">
        <v>15</v>
      </c>
      <c r="D929" s="19" t="s">
        <v>654</v>
      </c>
      <c r="E929" s="19" t="s">
        <v>210</v>
      </c>
      <c r="F929" s="201">
        <v>3406</v>
      </c>
      <c r="G929" s="201">
        <v>3406</v>
      </c>
      <c r="H929" s="201">
        <v>3325.1</v>
      </c>
      <c r="I929" s="206">
        <v>3325.1</v>
      </c>
      <c r="J929" s="203">
        <f t="shared" si="12"/>
        <v>97.624779800352314</v>
      </c>
      <c r="K929" s="203">
        <v>97.6</v>
      </c>
    </row>
    <row r="930" spans="1:11" ht="127.5" x14ac:dyDescent="0.25">
      <c r="A930" s="179" t="s">
        <v>655</v>
      </c>
      <c r="B930" s="19" t="s">
        <v>610</v>
      </c>
      <c r="C930" s="19" t="s">
        <v>15</v>
      </c>
      <c r="D930" s="19" t="s">
        <v>656</v>
      </c>
      <c r="E930" s="19"/>
      <c r="F930" s="201">
        <v>77763.3</v>
      </c>
      <c r="G930" s="201">
        <f>G931</f>
        <v>77763.3</v>
      </c>
      <c r="H930" s="201">
        <v>77763.100000000006</v>
      </c>
      <c r="I930" s="201">
        <f>I931</f>
        <v>77763.100000000006</v>
      </c>
      <c r="J930" s="203">
        <f t="shared" si="12"/>
        <v>99.999742809268639</v>
      </c>
      <c r="K930" s="203">
        <v>100</v>
      </c>
    </row>
    <row r="931" spans="1:11" ht="38.25" x14ac:dyDescent="0.25">
      <c r="A931" s="179" t="s">
        <v>148</v>
      </c>
      <c r="B931" s="19" t="s">
        <v>610</v>
      </c>
      <c r="C931" s="19" t="s">
        <v>15</v>
      </c>
      <c r="D931" s="19" t="s">
        <v>656</v>
      </c>
      <c r="E931" s="19" t="s">
        <v>149</v>
      </c>
      <c r="F931" s="201">
        <v>77763.3</v>
      </c>
      <c r="G931" s="201">
        <v>77763.3</v>
      </c>
      <c r="H931" s="201">
        <v>77763.100000000006</v>
      </c>
      <c r="I931" s="201">
        <f>I932+I933+I934</f>
        <v>77763.100000000006</v>
      </c>
      <c r="J931" s="203">
        <f t="shared" si="12"/>
        <v>99.999742809268639</v>
      </c>
      <c r="K931" s="203">
        <v>100</v>
      </c>
    </row>
    <row r="932" spans="1:11" x14ac:dyDescent="0.25">
      <c r="A932" s="179" t="s">
        <v>150</v>
      </c>
      <c r="B932" s="19" t="s">
        <v>610</v>
      </c>
      <c r="C932" s="19" t="s">
        <v>15</v>
      </c>
      <c r="D932" s="19" t="s">
        <v>656</v>
      </c>
      <c r="E932" s="19" t="s">
        <v>151</v>
      </c>
      <c r="F932" s="201">
        <v>66047.899999999994</v>
      </c>
      <c r="G932" s="201">
        <v>66047.899999999994</v>
      </c>
      <c r="H932" s="201">
        <v>66047.8</v>
      </c>
      <c r="I932" s="207">
        <v>66047.8</v>
      </c>
      <c r="J932" s="203">
        <f t="shared" si="12"/>
        <v>99.999848594732015</v>
      </c>
      <c r="K932" s="203">
        <v>100</v>
      </c>
    </row>
    <row r="933" spans="1:11" x14ac:dyDescent="0.25">
      <c r="A933" s="179" t="s">
        <v>240</v>
      </c>
      <c r="B933" s="19" t="s">
        <v>610</v>
      </c>
      <c r="C933" s="19" t="s">
        <v>15</v>
      </c>
      <c r="D933" s="19" t="s">
        <v>656</v>
      </c>
      <c r="E933" s="19" t="s">
        <v>241</v>
      </c>
      <c r="F933" s="201">
        <v>9046.5</v>
      </c>
      <c r="G933" s="201">
        <v>9046.5</v>
      </c>
      <c r="H933" s="201">
        <v>9046.5</v>
      </c>
      <c r="I933" s="207">
        <v>9046.5</v>
      </c>
      <c r="J933" s="203">
        <f t="shared" si="12"/>
        <v>100</v>
      </c>
      <c r="K933" s="203">
        <v>100</v>
      </c>
    </row>
    <row r="934" spans="1:11" ht="38.25" x14ac:dyDescent="0.25">
      <c r="A934" s="179" t="s">
        <v>209</v>
      </c>
      <c r="B934" s="19" t="s">
        <v>610</v>
      </c>
      <c r="C934" s="19" t="s">
        <v>15</v>
      </c>
      <c r="D934" s="19" t="s">
        <v>656</v>
      </c>
      <c r="E934" s="19" t="s">
        <v>210</v>
      </c>
      <c r="F934" s="201">
        <v>2668.8</v>
      </c>
      <c r="G934" s="201">
        <v>2668.8</v>
      </c>
      <c r="H934" s="201">
        <v>2668.8</v>
      </c>
      <c r="I934" s="207">
        <v>2668.8</v>
      </c>
      <c r="J934" s="203">
        <f t="shared" si="12"/>
        <v>100</v>
      </c>
      <c r="K934" s="203">
        <v>100</v>
      </c>
    </row>
    <row r="935" spans="1:11" ht="63.75" x14ac:dyDescent="0.25">
      <c r="A935" s="179" t="s">
        <v>657</v>
      </c>
      <c r="B935" s="19" t="s">
        <v>610</v>
      </c>
      <c r="C935" s="19" t="s">
        <v>15</v>
      </c>
      <c r="D935" s="19" t="s">
        <v>658</v>
      </c>
      <c r="E935" s="19"/>
      <c r="F935" s="201">
        <v>72</v>
      </c>
      <c r="G935" s="201">
        <f>G936</f>
        <v>72</v>
      </c>
      <c r="H935" s="201">
        <v>49.9</v>
      </c>
      <c r="I935" s="201">
        <f>I936</f>
        <v>49.9</v>
      </c>
      <c r="J935" s="203">
        <f t="shared" si="12"/>
        <v>69.305555555555557</v>
      </c>
      <c r="K935" s="203">
        <v>69.3</v>
      </c>
    </row>
    <row r="936" spans="1:11" ht="38.25" x14ac:dyDescent="0.25">
      <c r="A936" s="179" t="s">
        <v>148</v>
      </c>
      <c r="B936" s="19" t="s">
        <v>610</v>
      </c>
      <c r="C936" s="19" t="s">
        <v>15</v>
      </c>
      <c r="D936" s="19" t="s">
        <v>658</v>
      </c>
      <c r="E936" s="19" t="s">
        <v>149</v>
      </c>
      <c r="F936" s="201">
        <v>72</v>
      </c>
      <c r="G936" s="201">
        <f>G937+G938</f>
        <v>72</v>
      </c>
      <c r="H936" s="201">
        <v>49.9</v>
      </c>
      <c r="I936" s="201">
        <v>49.9</v>
      </c>
      <c r="J936" s="203">
        <f t="shared" si="12"/>
        <v>69.305555555555557</v>
      </c>
      <c r="K936" s="203">
        <v>69.3</v>
      </c>
    </row>
    <row r="937" spans="1:11" x14ac:dyDescent="0.25">
      <c r="A937" s="179" t="s">
        <v>150</v>
      </c>
      <c r="B937" s="19" t="s">
        <v>610</v>
      </c>
      <c r="C937" s="19" t="s">
        <v>15</v>
      </c>
      <c r="D937" s="19" t="s">
        <v>658</v>
      </c>
      <c r="E937" s="19" t="s">
        <v>151</v>
      </c>
      <c r="F937" s="201">
        <v>62</v>
      </c>
      <c r="G937" s="201">
        <v>62</v>
      </c>
      <c r="H937" s="201">
        <v>41.9</v>
      </c>
      <c r="I937" s="206">
        <v>41.9</v>
      </c>
      <c r="J937" s="203">
        <f t="shared" si="12"/>
        <v>67.58064516129032</v>
      </c>
      <c r="K937" s="203">
        <v>67.599999999999994</v>
      </c>
    </row>
    <row r="938" spans="1:11" x14ac:dyDescent="0.25">
      <c r="A938" s="179" t="s">
        <v>240</v>
      </c>
      <c r="B938" s="19" t="s">
        <v>610</v>
      </c>
      <c r="C938" s="19" t="s">
        <v>15</v>
      </c>
      <c r="D938" s="19" t="s">
        <v>658</v>
      </c>
      <c r="E938" s="19" t="s">
        <v>241</v>
      </c>
      <c r="F938" s="201">
        <v>10</v>
      </c>
      <c r="G938" s="201">
        <v>10</v>
      </c>
      <c r="H938" s="201">
        <v>8</v>
      </c>
      <c r="I938" s="206">
        <v>8</v>
      </c>
      <c r="J938" s="203">
        <f t="shared" si="12"/>
        <v>80</v>
      </c>
      <c r="K938" s="203">
        <v>80</v>
      </c>
    </row>
    <row r="939" spans="1:11" ht="51" x14ac:dyDescent="0.25">
      <c r="A939" s="179" t="s">
        <v>659</v>
      </c>
      <c r="B939" s="19" t="s">
        <v>610</v>
      </c>
      <c r="C939" s="19" t="s">
        <v>15</v>
      </c>
      <c r="D939" s="19" t="s">
        <v>660</v>
      </c>
      <c r="E939" s="19"/>
      <c r="F939" s="201">
        <v>71476.800000000003</v>
      </c>
      <c r="G939" s="201">
        <v>0</v>
      </c>
      <c r="H939" s="201">
        <v>63303.6</v>
      </c>
      <c r="I939" s="202">
        <v>0</v>
      </c>
      <c r="J939" s="203">
        <f t="shared" si="12"/>
        <v>88.565240749445977</v>
      </c>
      <c r="K939" s="203"/>
    </row>
    <row r="940" spans="1:11" ht="25.5" x14ac:dyDescent="0.25">
      <c r="A940" s="179" t="s">
        <v>40</v>
      </c>
      <c r="B940" s="19" t="s">
        <v>610</v>
      </c>
      <c r="C940" s="19" t="s">
        <v>15</v>
      </c>
      <c r="D940" s="19" t="s">
        <v>660</v>
      </c>
      <c r="E940" s="19" t="s">
        <v>41</v>
      </c>
      <c r="F940" s="201">
        <v>64376.800000000003</v>
      </c>
      <c r="G940" s="201">
        <v>0</v>
      </c>
      <c r="H940" s="201">
        <v>58588</v>
      </c>
      <c r="I940" s="202">
        <v>0</v>
      </c>
      <c r="J940" s="203">
        <f t="shared" si="12"/>
        <v>91.007940748841193</v>
      </c>
      <c r="K940" s="203"/>
    </row>
    <row r="941" spans="1:11" ht="38.25" x14ac:dyDescent="0.25">
      <c r="A941" s="179" t="s">
        <v>42</v>
      </c>
      <c r="B941" s="19" t="s">
        <v>610</v>
      </c>
      <c r="C941" s="19" t="s">
        <v>15</v>
      </c>
      <c r="D941" s="19" t="s">
        <v>660</v>
      </c>
      <c r="E941" s="19" t="s">
        <v>43</v>
      </c>
      <c r="F941" s="201">
        <v>64376.800000000003</v>
      </c>
      <c r="G941" s="201">
        <v>0</v>
      </c>
      <c r="H941" s="201">
        <v>58588</v>
      </c>
      <c r="I941" s="202">
        <v>0</v>
      </c>
      <c r="J941" s="203">
        <f t="shared" si="12"/>
        <v>91.007940748841193</v>
      </c>
      <c r="K941" s="203"/>
    </row>
    <row r="942" spans="1:11" ht="38.25" x14ac:dyDescent="0.25">
      <c r="A942" s="179" t="s">
        <v>148</v>
      </c>
      <c r="B942" s="19" t="s">
        <v>610</v>
      </c>
      <c r="C942" s="19" t="s">
        <v>15</v>
      </c>
      <c r="D942" s="19" t="s">
        <v>660</v>
      </c>
      <c r="E942" s="19" t="s">
        <v>149</v>
      </c>
      <c r="F942" s="201">
        <v>7100</v>
      </c>
      <c r="G942" s="201">
        <v>0</v>
      </c>
      <c r="H942" s="201">
        <v>4715.6000000000004</v>
      </c>
      <c r="I942" s="202">
        <v>0</v>
      </c>
      <c r="J942" s="203">
        <f t="shared" si="12"/>
        <v>66.416901408450713</v>
      </c>
      <c r="K942" s="203"/>
    </row>
    <row r="943" spans="1:11" x14ac:dyDescent="0.25">
      <c r="A943" s="179" t="s">
        <v>240</v>
      </c>
      <c r="B943" s="19" t="s">
        <v>610</v>
      </c>
      <c r="C943" s="19" t="s">
        <v>15</v>
      </c>
      <c r="D943" s="19" t="s">
        <v>660</v>
      </c>
      <c r="E943" s="19" t="s">
        <v>241</v>
      </c>
      <c r="F943" s="201">
        <v>7100</v>
      </c>
      <c r="G943" s="201">
        <v>0</v>
      </c>
      <c r="H943" s="201">
        <v>4715.6000000000004</v>
      </c>
      <c r="I943" s="202">
        <v>0</v>
      </c>
      <c r="J943" s="203">
        <f t="shared" si="12"/>
        <v>66.416901408450713</v>
      </c>
      <c r="K943" s="203"/>
    </row>
    <row r="944" spans="1:11" x14ac:dyDescent="0.25">
      <c r="A944" s="179" t="s">
        <v>661</v>
      </c>
      <c r="B944" s="19" t="s">
        <v>610</v>
      </c>
      <c r="C944" s="19" t="s">
        <v>15</v>
      </c>
      <c r="D944" s="19" t="s">
        <v>662</v>
      </c>
      <c r="E944" s="19"/>
      <c r="F944" s="201">
        <v>9224.2000000000007</v>
      </c>
      <c r="G944" s="201">
        <v>0</v>
      </c>
      <c r="H944" s="201">
        <v>9224.2000000000007</v>
      </c>
      <c r="I944" s="202">
        <v>0</v>
      </c>
      <c r="J944" s="203">
        <f t="shared" si="12"/>
        <v>100</v>
      </c>
      <c r="K944" s="203"/>
    </row>
    <row r="945" spans="1:11" ht="51" x14ac:dyDescent="0.25">
      <c r="A945" s="179" t="s">
        <v>663</v>
      </c>
      <c r="B945" s="19" t="s">
        <v>610</v>
      </c>
      <c r="C945" s="19" t="s">
        <v>15</v>
      </c>
      <c r="D945" s="19" t="s">
        <v>664</v>
      </c>
      <c r="E945" s="19"/>
      <c r="F945" s="201">
        <v>9224.2000000000007</v>
      </c>
      <c r="G945" s="201">
        <v>0</v>
      </c>
      <c r="H945" s="201">
        <v>9224.2000000000007</v>
      </c>
      <c r="I945" s="202">
        <v>0</v>
      </c>
      <c r="J945" s="203">
        <f t="shared" si="12"/>
        <v>100</v>
      </c>
      <c r="K945" s="203"/>
    </row>
    <row r="946" spans="1:11" ht="25.5" x14ac:dyDescent="0.25">
      <c r="A946" s="179" t="s">
        <v>40</v>
      </c>
      <c r="B946" s="19" t="s">
        <v>610</v>
      </c>
      <c r="C946" s="19" t="s">
        <v>15</v>
      </c>
      <c r="D946" s="19" t="s">
        <v>664</v>
      </c>
      <c r="E946" s="19" t="s">
        <v>41</v>
      </c>
      <c r="F946" s="201">
        <v>9224.2000000000007</v>
      </c>
      <c r="G946" s="201">
        <v>0</v>
      </c>
      <c r="H946" s="201">
        <v>9224.2000000000007</v>
      </c>
      <c r="I946" s="202">
        <v>0</v>
      </c>
      <c r="J946" s="203">
        <f t="shared" si="12"/>
        <v>100</v>
      </c>
      <c r="K946" s="203"/>
    </row>
    <row r="947" spans="1:11" ht="38.25" x14ac:dyDescent="0.25">
      <c r="A947" s="179" t="s">
        <v>42</v>
      </c>
      <c r="B947" s="19" t="s">
        <v>610</v>
      </c>
      <c r="C947" s="19" t="s">
        <v>15</v>
      </c>
      <c r="D947" s="19" t="s">
        <v>664</v>
      </c>
      <c r="E947" s="19" t="s">
        <v>43</v>
      </c>
      <c r="F947" s="201">
        <v>9224.2000000000007</v>
      </c>
      <c r="G947" s="201">
        <v>0</v>
      </c>
      <c r="H947" s="201">
        <v>9224.2000000000007</v>
      </c>
      <c r="I947" s="202">
        <v>0</v>
      </c>
      <c r="J947" s="203">
        <f t="shared" ref="J947:J1010" si="13">H947/F947*100</f>
        <v>100</v>
      </c>
      <c r="K947" s="203"/>
    </row>
    <row r="948" spans="1:11" ht="25.5" x14ac:dyDescent="0.25">
      <c r="A948" s="179" t="s">
        <v>628</v>
      </c>
      <c r="B948" s="19" t="s">
        <v>610</v>
      </c>
      <c r="C948" s="19" t="s">
        <v>15</v>
      </c>
      <c r="D948" s="19" t="s">
        <v>629</v>
      </c>
      <c r="E948" s="19"/>
      <c r="F948" s="201">
        <v>853757</v>
      </c>
      <c r="G948" s="201">
        <v>0</v>
      </c>
      <c r="H948" s="201">
        <v>850976.1</v>
      </c>
      <c r="I948" s="202">
        <v>0</v>
      </c>
      <c r="J948" s="203">
        <f t="shared" si="13"/>
        <v>99.67427499862373</v>
      </c>
      <c r="K948" s="203"/>
    </row>
    <row r="949" spans="1:11" ht="25.5" x14ac:dyDescent="0.25">
      <c r="A949" s="179" t="s">
        <v>630</v>
      </c>
      <c r="B949" s="19" t="s">
        <v>610</v>
      </c>
      <c r="C949" s="19" t="s">
        <v>15</v>
      </c>
      <c r="D949" s="19" t="s">
        <v>631</v>
      </c>
      <c r="E949" s="19"/>
      <c r="F949" s="201">
        <v>853757</v>
      </c>
      <c r="G949" s="201">
        <v>0</v>
      </c>
      <c r="H949" s="201">
        <v>850976.1</v>
      </c>
      <c r="I949" s="202">
        <v>0</v>
      </c>
      <c r="J949" s="203">
        <f t="shared" si="13"/>
        <v>99.67427499862373</v>
      </c>
      <c r="K949" s="203"/>
    </row>
    <row r="950" spans="1:11" x14ac:dyDescent="0.25">
      <c r="A950" s="179" t="s">
        <v>661</v>
      </c>
      <c r="B950" s="19" t="s">
        <v>610</v>
      </c>
      <c r="C950" s="19" t="s">
        <v>15</v>
      </c>
      <c r="D950" s="19" t="s">
        <v>665</v>
      </c>
      <c r="E950" s="19"/>
      <c r="F950" s="201">
        <v>853757</v>
      </c>
      <c r="G950" s="201">
        <v>0</v>
      </c>
      <c r="H950" s="201">
        <v>850976.1</v>
      </c>
      <c r="I950" s="202">
        <v>0</v>
      </c>
      <c r="J950" s="203">
        <f t="shared" si="13"/>
        <v>99.67427499862373</v>
      </c>
      <c r="K950" s="203"/>
    </row>
    <row r="951" spans="1:11" ht="25.5" x14ac:dyDescent="0.25">
      <c r="A951" s="179" t="s">
        <v>666</v>
      </c>
      <c r="B951" s="19" t="s">
        <v>610</v>
      </c>
      <c r="C951" s="19" t="s">
        <v>15</v>
      </c>
      <c r="D951" s="19" t="s">
        <v>667</v>
      </c>
      <c r="E951" s="19"/>
      <c r="F951" s="201">
        <v>48</v>
      </c>
      <c r="G951" s="201">
        <v>0</v>
      </c>
      <c r="H951" s="201">
        <v>48</v>
      </c>
      <c r="I951" s="202">
        <v>0</v>
      </c>
      <c r="J951" s="203">
        <f t="shared" si="13"/>
        <v>100</v>
      </c>
      <c r="K951" s="203"/>
    </row>
    <row r="952" spans="1:11" ht="25.5" x14ac:dyDescent="0.25">
      <c r="A952" s="179" t="s">
        <v>499</v>
      </c>
      <c r="B952" s="19" t="s">
        <v>610</v>
      </c>
      <c r="C952" s="19" t="s">
        <v>15</v>
      </c>
      <c r="D952" s="19" t="s">
        <v>667</v>
      </c>
      <c r="E952" s="19" t="s">
        <v>500</v>
      </c>
      <c r="F952" s="201">
        <v>48</v>
      </c>
      <c r="G952" s="201">
        <v>0</v>
      </c>
      <c r="H952" s="201">
        <v>48</v>
      </c>
      <c r="I952" s="202">
        <v>0</v>
      </c>
      <c r="J952" s="203">
        <f t="shared" si="13"/>
        <v>100</v>
      </c>
      <c r="K952" s="203"/>
    </row>
    <row r="953" spans="1:11" x14ac:dyDescent="0.25">
      <c r="A953" s="179" t="s">
        <v>501</v>
      </c>
      <c r="B953" s="19" t="s">
        <v>610</v>
      </c>
      <c r="C953" s="19" t="s">
        <v>15</v>
      </c>
      <c r="D953" s="19" t="s">
        <v>667</v>
      </c>
      <c r="E953" s="19" t="s">
        <v>502</v>
      </c>
      <c r="F953" s="201">
        <v>48</v>
      </c>
      <c r="G953" s="201">
        <v>0</v>
      </c>
      <c r="H953" s="201">
        <v>48</v>
      </c>
      <c r="I953" s="202">
        <v>0</v>
      </c>
      <c r="J953" s="203">
        <f t="shared" si="13"/>
        <v>100</v>
      </c>
      <c r="K953" s="203"/>
    </row>
    <row r="954" spans="1:11" ht="51" x14ac:dyDescent="0.25">
      <c r="A954" s="179" t="s">
        <v>668</v>
      </c>
      <c r="B954" s="19" t="s">
        <v>610</v>
      </c>
      <c r="C954" s="19" t="s">
        <v>15</v>
      </c>
      <c r="D954" s="19" t="s">
        <v>669</v>
      </c>
      <c r="E954" s="19"/>
      <c r="F954" s="201">
        <v>1227.7</v>
      </c>
      <c r="G954" s="201">
        <v>0</v>
      </c>
      <c r="H954" s="201">
        <v>1227.7</v>
      </c>
      <c r="I954" s="202">
        <v>0</v>
      </c>
      <c r="J954" s="203">
        <f t="shared" si="13"/>
        <v>100</v>
      </c>
      <c r="K954" s="203"/>
    </row>
    <row r="955" spans="1:11" ht="25.5" x14ac:dyDescent="0.25">
      <c r="A955" s="179" t="s">
        <v>499</v>
      </c>
      <c r="B955" s="19" t="s">
        <v>610</v>
      </c>
      <c r="C955" s="19" t="s">
        <v>15</v>
      </c>
      <c r="D955" s="19" t="s">
        <v>669</v>
      </c>
      <c r="E955" s="19" t="s">
        <v>500</v>
      </c>
      <c r="F955" s="201">
        <v>1227.7</v>
      </c>
      <c r="G955" s="201">
        <v>0</v>
      </c>
      <c r="H955" s="201">
        <v>1227.7</v>
      </c>
      <c r="I955" s="202">
        <v>0</v>
      </c>
      <c r="J955" s="203">
        <f t="shared" si="13"/>
        <v>100</v>
      </c>
      <c r="K955" s="203"/>
    </row>
    <row r="956" spans="1:11" x14ac:dyDescent="0.25">
      <c r="A956" s="179" t="s">
        <v>501</v>
      </c>
      <c r="B956" s="19" t="s">
        <v>610</v>
      </c>
      <c r="C956" s="19" t="s">
        <v>15</v>
      </c>
      <c r="D956" s="19" t="s">
        <v>669</v>
      </c>
      <c r="E956" s="19" t="s">
        <v>502</v>
      </c>
      <c r="F956" s="201">
        <v>1227.7</v>
      </c>
      <c r="G956" s="201">
        <v>0</v>
      </c>
      <c r="H956" s="201">
        <v>1227.7</v>
      </c>
      <c r="I956" s="202">
        <v>0</v>
      </c>
      <c r="J956" s="203">
        <f t="shared" si="13"/>
        <v>100</v>
      </c>
      <c r="K956" s="203"/>
    </row>
    <row r="957" spans="1:11" ht="25.5" x14ac:dyDescent="0.25">
      <c r="A957" s="179" t="s">
        <v>670</v>
      </c>
      <c r="B957" s="19" t="s">
        <v>610</v>
      </c>
      <c r="C957" s="19" t="s">
        <v>15</v>
      </c>
      <c r="D957" s="19" t="s">
        <v>671</v>
      </c>
      <c r="E957" s="19"/>
      <c r="F957" s="201">
        <v>11621.9</v>
      </c>
      <c r="G957" s="201">
        <v>0</v>
      </c>
      <c r="H957" s="201">
        <v>11621.9</v>
      </c>
      <c r="I957" s="202">
        <v>0</v>
      </c>
      <c r="J957" s="203">
        <f t="shared" si="13"/>
        <v>100</v>
      </c>
      <c r="K957" s="203"/>
    </row>
    <row r="958" spans="1:11" ht="25.5" x14ac:dyDescent="0.25">
      <c r="A958" s="179" t="s">
        <v>499</v>
      </c>
      <c r="B958" s="19" t="s">
        <v>610</v>
      </c>
      <c r="C958" s="19" t="s">
        <v>15</v>
      </c>
      <c r="D958" s="19" t="s">
        <v>671</v>
      </c>
      <c r="E958" s="19" t="s">
        <v>500</v>
      </c>
      <c r="F958" s="201">
        <v>11621.9</v>
      </c>
      <c r="G958" s="201">
        <v>0</v>
      </c>
      <c r="H958" s="201">
        <v>11621.9</v>
      </c>
      <c r="I958" s="202">
        <v>0</v>
      </c>
      <c r="J958" s="203">
        <f t="shared" si="13"/>
        <v>100</v>
      </c>
      <c r="K958" s="203"/>
    </row>
    <row r="959" spans="1:11" ht="25.5" x14ac:dyDescent="0.25">
      <c r="A959" s="179" t="s">
        <v>501</v>
      </c>
      <c r="B959" s="19" t="s">
        <v>610</v>
      </c>
      <c r="C959" s="19" t="s">
        <v>15</v>
      </c>
      <c r="D959" s="19" t="s">
        <v>671</v>
      </c>
      <c r="E959" s="19" t="s">
        <v>502</v>
      </c>
      <c r="F959" s="201">
        <v>11621.9</v>
      </c>
      <c r="G959" s="201">
        <v>0</v>
      </c>
      <c r="H959" s="201">
        <v>11621.9</v>
      </c>
      <c r="I959" s="202">
        <v>0</v>
      </c>
      <c r="J959" s="203">
        <f t="shared" si="13"/>
        <v>100</v>
      </c>
      <c r="K959" s="203"/>
    </row>
    <row r="960" spans="1:11" ht="38.25" x14ac:dyDescent="0.25">
      <c r="A960" s="179" t="s">
        <v>672</v>
      </c>
      <c r="B960" s="19" t="s">
        <v>610</v>
      </c>
      <c r="C960" s="19" t="s">
        <v>15</v>
      </c>
      <c r="D960" s="19" t="s">
        <v>673</v>
      </c>
      <c r="E960" s="19"/>
      <c r="F960" s="201">
        <v>840859.4</v>
      </c>
      <c r="G960" s="201">
        <v>0</v>
      </c>
      <c r="H960" s="201">
        <v>838078.6</v>
      </c>
      <c r="I960" s="202">
        <v>0</v>
      </c>
      <c r="J960" s="203">
        <f t="shared" si="13"/>
        <v>99.669290728033715</v>
      </c>
      <c r="K960" s="203"/>
    </row>
    <row r="961" spans="1:11" ht="25.5" x14ac:dyDescent="0.25">
      <c r="A961" s="179" t="s">
        <v>499</v>
      </c>
      <c r="B961" s="19" t="s">
        <v>610</v>
      </c>
      <c r="C961" s="19" t="s">
        <v>15</v>
      </c>
      <c r="D961" s="19" t="s">
        <v>673</v>
      </c>
      <c r="E961" s="19" t="s">
        <v>500</v>
      </c>
      <c r="F961" s="201">
        <v>840859.4</v>
      </c>
      <c r="G961" s="201">
        <v>0</v>
      </c>
      <c r="H961" s="201">
        <v>838078.6</v>
      </c>
      <c r="I961" s="202">
        <v>0</v>
      </c>
      <c r="J961" s="203">
        <f t="shared" si="13"/>
        <v>99.669290728033715</v>
      </c>
      <c r="K961" s="203"/>
    </row>
    <row r="962" spans="1:11" ht="25.5" x14ac:dyDescent="0.25">
      <c r="A962" s="179" t="s">
        <v>501</v>
      </c>
      <c r="B962" s="19" t="s">
        <v>610</v>
      </c>
      <c r="C962" s="19" t="s">
        <v>15</v>
      </c>
      <c r="D962" s="19" t="s">
        <v>673</v>
      </c>
      <c r="E962" s="19" t="s">
        <v>502</v>
      </c>
      <c r="F962" s="201">
        <v>840859.4</v>
      </c>
      <c r="G962" s="201">
        <v>0</v>
      </c>
      <c r="H962" s="201">
        <v>838078.6</v>
      </c>
      <c r="I962" s="202">
        <v>0</v>
      </c>
      <c r="J962" s="203">
        <f t="shared" si="13"/>
        <v>99.669290728033715</v>
      </c>
      <c r="K962" s="203"/>
    </row>
    <row r="963" spans="1:11" x14ac:dyDescent="0.25">
      <c r="A963" s="178" t="s">
        <v>674</v>
      </c>
      <c r="B963" s="20" t="s">
        <v>610</v>
      </c>
      <c r="C963" s="20" t="s">
        <v>33</v>
      </c>
      <c r="D963" s="20"/>
      <c r="E963" s="20"/>
      <c r="F963" s="198">
        <v>352271.8</v>
      </c>
      <c r="G963" s="198">
        <v>0</v>
      </c>
      <c r="H963" s="198">
        <v>349665.2</v>
      </c>
      <c r="I963" s="199">
        <v>0</v>
      </c>
      <c r="J963" s="200">
        <f t="shared" si="13"/>
        <v>99.260059987770816</v>
      </c>
      <c r="K963" s="200"/>
    </row>
    <row r="964" spans="1:11" x14ac:dyDescent="0.25">
      <c r="A964" s="179" t="s">
        <v>54</v>
      </c>
      <c r="B964" s="19" t="s">
        <v>610</v>
      </c>
      <c r="C964" s="19" t="s">
        <v>33</v>
      </c>
      <c r="D964" s="19" t="s">
        <v>55</v>
      </c>
      <c r="E964" s="19"/>
      <c r="F964" s="201">
        <v>352271.8</v>
      </c>
      <c r="G964" s="201">
        <v>0</v>
      </c>
      <c r="H964" s="201">
        <v>349665.2</v>
      </c>
      <c r="I964" s="202">
        <v>0</v>
      </c>
      <c r="J964" s="203">
        <f t="shared" si="13"/>
        <v>99.260059987770816</v>
      </c>
      <c r="K964" s="203"/>
    </row>
    <row r="965" spans="1:11" ht="38.25" x14ac:dyDescent="0.25">
      <c r="A965" s="179" t="s">
        <v>675</v>
      </c>
      <c r="B965" s="19" t="s">
        <v>610</v>
      </c>
      <c r="C965" s="19" t="s">
        <v>33</v>
      </c>
      <c r="D965" s="19" t="s">
        <v>676</v>
      </c>
      <c r="E965" s="19"/>
      <c r="F965" s="201">
        <v>352271.8</v>
      </c>
      <c r="G965" s="201">
        <v>0</v>
      </c>
      <c r="H965" s="201">
        <v>349665.2</v>
      </c>
      <c r="I965" s="202">
        <v>0</v>
      </c>
      <c r="J965" s="203">
        <f t="shared" si="13"/>
        <v>99.260059987770816</v>
      </c>
      <c r="K965" s="203"/>
    </row>
    <row r="966" spans="1:11" ht="38.25" x14ac:dyDescent="0.25">
      <c r="A966" s="179" t="s">
        <v>677</v>
      </c>
      <c r="B966" s="19" t="s">
        <v>610</v>
      </c>
      <c r="C966" s="19" t="s">
        <v>33</v>
      </c>
      <c r="D966" s="19" t="s">
        <v>678</v>
      </c>
      <c r="E966" s="19"/>
      <c r="F966" s="201">
        <v>336721.6</v>
      </c>
      <c r="G966" s="201">
        <v>0</v>
      </c>
      <c r="H966" s="201">
        <v>334746.2</v>
      </c>
      <c r="I966" s="202">
        <v>0</v>
      </c>
      <c r="J966" s="203">
        <f t="shared" si="13"/>
        <v>99.413343248547179</v>
      </c>
      <c r="K966" s="203"/>
    </row>
    <row r="967" spans="1:11" ht="38.25" x14ac:dyDescent="0.25">
      <c r="A967" s="179" t="s">
        <v>679</v>
      </c>
      <c r="B967" s="19" t="s">
        <v>610</v>
      </c>
      <c r="C967" s="19" t="s">
        <v>33</v>
      </c>
      <c r="D967" s="19" t="s">
        <v>680</v>
      </c>
      <c r="E967" s="19"/>
      <c r="F967" s="201">
        <v>336721.6</v>
      </c>
      <c r="G967" s="201">
        <v>0</v>
      </c>
      <c r="H967" s="201">
        <v>334746.2</v>
      </c>
      <c r="I967" s="202">
        <v>0</v>
      </c>
      <c r="J967" s="203">
        <f t="shared" si="13"/>
        <v>99.413343248547179</v>
      </c>
      <c r="K967" s="203"/>
    </row>
    <row r="968" spans="1:11" ht="25.5" x14ac:dyDescent="0.25">
      <c r="A968" s="179" t="s">
        <v>40</v>
      </c>
      <c r="B968" s="19" t="s">
        <v>610</v>
      </c>
      <c r="C968" s="19" t="s">
        <v>33</v>
      </c>
      <c r="D968" s="19" t="s">
        <v>680</v>
      </c>
      <c r="E968" s="19" t="s">
        <v>41</v>
      </c>
      <c r="F968" s="201">
        <v>1975.5</v>
      </c>
      <c r="G968" s="201">
        <v>0</v>
      </c>
      <c r="H968" s="201">
        <v>0</v>
      </c>
      <c r="I968" s="202">
        <v>0</v>
      </c>
      <c r="J968" s="203">
        <f t="shared" si="13"/>
        <v>0</v>
      </c>
      <c r="K968" s="203"/>
    </row>
    <row r="969" spans="1:11" ht="38.25" x14ac:dyDescent="0.25">
      <c r="A969" s="179" t="s">
        <v>42</v>
      </c>
      <c r="B969" s="19" t="s">
        <v>610</v>
      </c>
      <c r="C969" s="19" t="s">
        <v>33</v>
      </c>
      <c r="D969" s="19" t="s">
        <v>680</v>
      </c>
      <c r="E969" s="19" t="s">
        <v>43</v>
      </c>
      <c r="F969" s="201">
        <v>1975.5</v>
      </c>
      <c r="G969" s="201">
        <v>0</v>
      </c>
      <c r="H969" s="201">
        <v>0</v>
      </c>
      <c r="I969" s="202">
        <v>0</v>
      </c>
      <c r="J969" s="203">
        <f t="shared" si="13"/>
        <v>0</v>
      </c>
      <c r="K969" s="203"/>
    </row>
    <row r="970" spans="1:11" ht="38.25" x14ac:dyDescent="0.25">
      <c r="A970" s="179" t="s">
        <v>148</v>
      </c>
      <c r="B970" s="19" t="s">
        <v>610</v>
      </c>
      <c r="C970" s="19" t="s">
        <v>33</v>
      </c>
      <c r="D970" s="19" t="s">
        <v>680</v>
      </c>
      <c r="E970" s="19" t="s">
        <v>149</v>
      </c>
      <c r="F970" s="201">
        <v>334746.2</v>
      </c>
      <c r="G970" s="201">
        <v>0</v>
      </c>
      <c r="H970" s="201">
        <v>334746.2</v>
      </c>
      <c r="I970" s="202">
        <v>0</v>
      </c>
      <c r="J970" s="203">
        <f t="shared" si="13"/>
        <v>100</v>
      </c>
      <c r="K970" s="203"/>
    </row>
    <row r="971" spans="1:11" x14ac:dyDescent="0.25">
      <c r="A971" s="179" t="s">
        <v>150</v>
      </c>
      <c r="B971" s="19" t="s">
        <v>610</v>
      </c>
      <c r="C971" s="19" t="s">
        <v>33</v>
      </c>
      <c r="D971" s="19" t="s">
        <v>680</v>
      </c>
      <c r="E971" s="19" t="s">
        <v>151</v>
      </c>
      <c r="F971" s="201">
        <v>291281.3</v>
      </c>
      <c r="G971" s="201">
        <v>0</v>
      </c>
      <c r="H971" s="201">
        <v>291281.3</v>
      </c>
      <c r="I971" s="202">
        <v>0</v>
      </c>
      <c r="J971" s="203">
        <f t="shared" si="13"/>
        <v>100</v>
      </c>
      <c r="K971" s="203"/>
    </row>
    <row r="972" spans="1:11" x14ac:dyDescent="0.25">
      <c r="A972" s="179" t="s">
        <v>240</v>
      </c>
      <c r="B972" s="19" t="s">
        <v>610</v>
      </c>
      <c r="C972" s="19" t="s">
        <v>33</v>
      </c>
      <c r="D972" s="19" t="s">
        <v>680</v>
      </c>
      <c r="E972" s="19" t="s">
        <v>241</v>
      </c>
      <c r="F972" s="201">
        <v>43464.9</v>
      </c>
      <c r="G972" s="201">
        <v>0</v>
      </c>
      <c r="H972" s="201">
        <v>43464.9</v>
      </c>
      <c r="I972" s="202">
        <v>0</v>
      </c>
      <c r="J972" s="203">
        <f t="shared" si="13"/>
        <v>100</v>
      </c>
      <c r="K972" s="203"/>
    </row>
    <row r="973" spans="1:11" ht="51" x14ac:dyDescent="0.25">
      <c r="A973" s="179" t="s">
        <v>681</v>
      </c>
      <c r="B973" s="19" t="s">
        <v>610</v>
      </c>
      <c r="C973" s="19" t="s">
        <v>33</v>
      </c>
      <c r="D973" s="19" t="s">
        <v>682</v>
      </c>
      <c r="E973" s="19"/>
      <c r="F973" s="201">
        <v>15550.2</v>
      </c>
      <c r="G973" s="201">
        <v>0</v>
      </c>
      <c r="H973" s="201">
        <v>14919.1</v>
      </c>
      <c r="I973" s="202">
        <v>0</v>
      </c>
      <c r="J973" s="203">
        <f t="shared" si="13"/>
        <v>95.94153129863281</v>
      </c>
      <c r="K973" s="203"/>
    </row>
    <row r="974" spans="1:11" ht="38.25" x14ac:dyDescent="0.25">
      <c r="A974" s="179" t="s">
        <v>683</v>
      </c>
      <c r="B974" s="19" t="s">
        <v>610</v>
      </c>
      <c r="C974" s="19" t="s">
        <v>33</v>
      </c>
      <c r="D974" s="19" t="s">
        <v>684</v>
      </c>
      <c r="E974" s="19"/>
      <c r="F974" s="201">
        <v>15550.2</v>
      </c>
      <c r="G974" s="201">
        <v>0</v>
      </c>
      <c r="H974" s="201">
        <v>14919.1</v>
      </c>
      <c r="I974" s="202">
        <v>0</v>
      </c>
      <c r="J974" s="203">
        <f t="shared" si="13"/>
        <v>95.94153129863281</v>
      </c>
      <c r="K974" s="203"/>
    </row>
    <row r="975" spans="1:11" ht="38.25" x14ac:dyDescent="0.25">
      <c r="A975" s="179" t="s">
        <v>148</v>
      </c>
      <c r="B975" s="19" t="s">
        <v>610</v>
      </c>
      <c r="C975" s="19" t="s">
        <v>33</v>
      </c>
      <c r="D975" s="19" t="s">
        <v>684</v>
      </c>
      <c r="E975" s="19" t="s">
        <v>149</v>
      </c>
      <c r="F975" s="201">
        <v>15550.2</v>
      </c>
      <c r="G975" s="201">
        <v>0</v>
      </c>
      <c r="H975" s="201">
        <v>14919.1</v>
      </c>
      <c r="I975" s="202">
        <v>0</v>
      </c>
      <c r="J975" s="203">
        <f t="shared" si="13"/>
        <v>95.94153129863281</v>
      </c>
      <c r="K975" s="203"/>
    </row>
    <row r="976" spans="1:11" x14ac:dyDescent="0.25">
      <c r="A976" s="179" t="s">
        <v>150</v>
      </c>
      <c r="B976" s="19" t="s">
        <v>610</v>
      </c>
      <c r="C976" s="19" t="s">
        <v>33</v>
      </c>
      <c r="D976" s="19" t="s">
        <v>684</v>
      </c>
      <c r="E976" s="19" t="s">
        <v>151</v>
      </c>
      <c r="F976" s="201">
        <v>14812.4</v>
      </c>
      <c r="G976" s="201">
        <v>0</v>
      </c>
      <c r="H976" s="201">
        <v>14426.7</v>
      </c>
      <c r="I976" s="202">
        <v>0</v>
      </c>
      <c r="J976" s="203">
        <f t="shared" si="13"/>
        <v>97.396100564392015</v>
      </c>
      <c r="K976" s="203"/>
    </row>
    <row r="977" spans="1:11" x14ac:dyDescent="0.25">
      <c r="A977" s="179" t="s">
        <v>240</v>
      </c>
      <c r="B977" s="19" t="s">
        <v>610</v>
      </c>
      <c r="C977" s="19" t="s">
        <v>33</v>
      </c>
      <c r="D977" s="19" t="s">
        <v>684</v>
      </c>
      <c r="E977" s="19" t="s">
        <v>241</v>
      </c>
      <c r="F977" s="201">
        <v>737.8</v>
      </c>
      <c r="G977" s="201">
        <v>0</v>
      </c>
      <c r="H977" s="201">
        <v>492.3</v>
      </c>
      <c r="I977" s="202">
        <v>0</v>
      </c>
      <c r="J977" s="203">
        <f t="shared" si="13"/>
        <v>66.725399837354303</v>
      </c>
      <c r="K977" s="203"/>
    </row>
    <row r="978" spans="1:11" ht="38.25" x14ac:dyDescent="0.25">
      <c r="A978" s="178" t="s">
        <v>685</v>
      </c>
      <c r="B978" s="20" t="s">
        <v>610</v>
      </c>
      <c r="C978" s="20" t="s">
        <v>309</v>
      </c>
      <c r="D978" s="20"/>
      <c r="E978" s="20"/>
      <c r="F978" s="198">
        <v>176.7</v>
      </c>
      <c r="G978" s="198">
        <v>0</v>
      </c>
      <c r="H978" s="198">
        <v>176.7</v>
      </c>
      <c r="I978" s="199">
        <v>0</v>
      </c>
      <c r="J978" s="200">
        <f t="shared" si="13"/>
        <v>100</v>
      </c>
      <c r="K978" s="200"/>
    </row>
    <row r="979" spans="1:11" ht="25.5" x14ac:dyDescent="0.25">
      <c r="A979" s="179" t="s">
        <v>16</v>
      </c>
      <c r="B979" s="19" t="s">
        <v>610</v>
      </c>
      <c r="C979" s="19" t="s">
        <v>309</v>
      </c>
      <c r="D979" s="19" t="s">
        <v>17</v>
      </c>
      <c r="E979" s="19"/>
      <c r="F979" s="201">
        <v>176.7</v>
      </c>
      <c r="G979" s="201">
        <v>0</v>
      </c>
      <c r="H979" s="201">
        <v>176.7</v>
      </c>
      <c r="I979" s="202">
        <v>0</v>
      </c>
      <c r="J979" s="203">
        <f t="shared" si="13"/>
        <v>100</v>
      </c>
      <c r="K979" s="203"/>
    </row>
    <row r="980" spans="1:11" ht="25.5" x14ac:dyDescent="0.25">
      <c r="A980" s="179" t="s">
        <v>686</v>
      </c>
      <c r="B980" s="19" t="s">
        <v>610</v>
      </c>
      <c r="C980" s="19" t="s">
        <v>309</v>
      </c>
      <c r="D980" s="19" t="s">
        <v>687</v>
      </c>
      <c r="E980" s="19"/>
      <c r="F980" s="201">
        <v>176.7</v>
      </c>
      <c r="G980" s="201">
        <v>0</v>
      </c>
      <c r="H980" s="201">
        <v>176.7</v>
      </c>
      <c r="I980" s="202">
        <v>0</v>
      </c>
      <c r="J980" s="203">
        <f t="shared" si="13"/>
        <v>100</v>
      </c>
      <c r="K980" s="203"/>
    </row>
    <row r="981" spans="1:11" ht="38.25" x14ac:dyDescent="0.25">
      <c r="A981" s="179" t="s">
        <v>688</v>
      </c>
      <c r="B981" s="19" t="s">
        <v>610</v>
      </c>
      <c r="C981" s="19" t="s">
        <v>309</v>
      </c>
      <c r="D981" s="19" t="s">
        <v>689</v>
      </c>
      <c r="E981" s="19"/>
      <c r="F981" s="201">
        <v>176.7</v>
      </c>
      <c r="G981" s="201">
        <v>0</v>
      </c>
      <c r="H981" s="201">
        <v>176.7</v>
      </c>
      <c r="I981" s="202">
        <v>0</v>
      </c>
      <c r="J981" s="203">
        <f t="shared" si="13"/>
        <v>100</v>
      </c>
      <c r="K981" s="203"/>
    </row>
    <row r="982" spans="1:11" ht="127.5" x14ac:dyDescent="0.25">
      <c r="A982" s="179" t="s">
        <v>690</v>
      </c>
      <c r="B982" s="19" t="s">
        <v>610</v>
      </c>
      <c r="C982" s="19" t="s">
        <v>309</v>
      </c>
      <c r="D982" s="19" t="s">
        <v>691</v>
      </c>
      <c r="E982" s="19"/>
      <c r="F982" s="201">
        <v>176.7</v>
      </c>
      <c r="G982" s="201">
        <v>0</v>
      </c>
      <c r="H982" s="201">
        <v>176.7</v>
      </c>
      <c r="I982" s="202">
        <v>0</v>
      </c>
      <c r="J982" s="203">
        <f t="shared" si="13"/>
        <v>100</v>
      </c>
      <c r="K982" s="203"/>
    </row>
    <row r="983" spans="1:11" ht="25.5" x14ac:dyDescent="0.25">
      <c r="A983" s="179" t="s">
        <v>40</v>
      </c>
      <c r="B983" s="19" t="s">
        <v>610</v>
      </c>
      <c r="C983" s="19" t="s">
        <v>309</v>
      </c>
      <c r="D983" s="19" t="s">
        <v>691</v>
      </c>
      <c r="E983" s="19" t="s">
        <v>41</v>
      </c>
      <c r="F983" s="201">
        <v>176.7</v>
      </c>
      <c r="G983" s="201">
        <v>0</v>
      </c>
      <c r="H983" s="201">
        <v>176.7</v>
      </c>
      <c r="I983" s="202">
        <v>0</v>
      </c>
      <c r="J983" s="203">
        <f t="shared" si="13"/>
        <v>100</v>
      </c>
      <c r="K983" s="203"/>
    </row>
    <row r="984" spans="1:11" ht="38.25" x14ac:dyDescent="0.25">
      <c r="A984" s="179" t="s">
        <v>42</v>
      </c>
      <c r="B984" s="19" t="s">
        <v>610</v>
      </c>
      <c r="C984" s="19" t="s">
        <v>309</v>
      </c>
      <c r="D984" s="19" t="s">
        <v>691</v>
      </c>
      <c r="E984" s="19" t="s">
        <v>43</v>
      </c>
      <c r="F984" s="201">
        <v>176.7</v>
      </c>
      <c r="G984" s="201">
        <v>0</v>
      </c>
      <c r="H984" s="201">
        <v>176.7</v>
      </c>
      <c r="I984" s="202">
        <v>0</v>
      </c>
      <c r="J984" s="203">
        <f t="shared" si="13"/>
        <v>100</v>
      </c>
      <c r="K984" s="203"/>
    </row>
    <row r="985" spans="1:11" x14ac:dyDescent="0.25">
      <c r="A985" s="178" t="s">
        <v>692</v>
      </c>
      <c r="B985" s="20" t="s">
        <v>610</v>
      </c>
      <c r="C985" s="20" t="s">
        <v>610</v>
      </c>
      <c r="D985" s="20"/>
      <c r="E985" s="20"/>
      <c r="F985" s="198">
        <v>72097.100000000006</v>
      </c>
      <c r="G985" s="198">
        <v>0</v>
      </c>
      <c r="H985" s="198">
        <v>72087.5</v>
      </c>
      <c r="I985" s="199">
        <v>0</v>
      </c>
      <c r="J985" s="200">
        <f t="shared" si="13"/>
        <v>99.98668462393077</v>
      </c>
      <c r="K985" s="203"/>
    </row>
    <row r="986" spans="1:11" ht="25.5" x14ac:dyDescent="0.25">
      <c r="A986" s="179" t="s">
        <v>62</v>
      </c>
      <c r="B986" s="19" t="s">
        <v>610</v>
      </c>
      <c r="C986" s="19" t="s">
        <v>610</v>
      </c>
      <c r="D986" s="19" t="s">
        <v>63</v>
      </c>
      <c r="E986" s="19"/>
      <c r="F986" s="201">
        <v>43.9</v>
      </c>
      <c r="G986" s="201">
        <v>0</v>
      </c>
      <c r="H986" s="201">
        <v>43.9</v>
      </c>
      <c r="I986" s="202">
        <v>0</v>
      </c>
      <c r="J986" s="203">
        <f t="shared" si="13"/>
        <v>100</v>
      </c>
      <c r="K986" s="203"/>
    </row>
    <row r="987" spans="1:11" x14ac:dyDescent="0.25">
      <c r="A987" s="179" t="s">
        <v>333</v>
      </c>
      <c r="B987" s="19" t="s">
        <v>610</v>
      </c>
      <c r="C987" s="19" t="s">
        <v>610</v>
      </c>
      <c r="D987" s="19" t="s">
        <v>334</v>
      </c>
      <c r="E987" s="19"/>
      <c r="F987" s="201">
        <v>43.9</v>
      </c>
      <c r="G987" s="201">
        <v>0</v>
      </c>
      <c r="H987" s="201">
        <v>43.9</v>
      </c>
      <c r="I987" s="202">
        <v>0</v>
      </c>
      <c r="J987" s="203">
        <f t="shared" si="13"/>
        <v>100</v>
      </c>
      <c r="K987" s="203"/>
    </row>
    <row r="988" spans="1:11" ht="51" x14ac:dyDescent="0.25">
      <c r="A988" s="179" t="s">
        <v>335</v>
      </c>
      <c r="B988" s="19" t="s">
        <v>610</v>
      </c>
      <c r="C988" s="19" t="s">
        <v>610</v>
      </c>
      <c r="D988" s="19" t="s">
        <v>336</v>
      </c>
      <c r="E988" s="19"/>
      <c r="F988" s="201">
        <v>43.9</v>
      </c>
      <c r="G988" s="201">
        <v>0</v>
      </c>
      <c r="H988" s="201">
        <v>43.9</v>
      </c>
      <c r="I988" s="202">
        <v>0</v>
      </c>
      <c r="J988" s="203">
        <f t="shared" si="13"/>
        <v>100</v>
      </c>
      <c r="K988" s="203"/>
    </row>
    <row r="989" spans="1:11" ht="76.5" x14ac:dyDescent="0.25">
      <c r="A989" s="179" t="s">
        <v>693</v>
      </c>
      <c r="B989" s="19" t="s">
        <v>610</v>
      </c>
      <c r="C989" s="19" t="s">
        <v>610</v>
      </c>
      <c r="D989" s="19" t="s">
        <v>694</v>
      </c>
      <c r="E989" s="19"/>
      <c r="F989" s="201">
        <v>43.9</v>
      </c>
      <c r="G989" s="201">
        <v>0</v>
      </c>
      <c r="H989" s="201">
        <v>43.9</v>
      </c>
      <c r="I989" s="202">
        <v>0</v>
      </c>
      <c r="J989" s="203">
        <f t="shared" si="13"/>
        <v>100</v>
      </c>
      <c r="K989" s="203"/>
    </row>
    <row r="990" spans="1:11" ht="38.25" x14ac:dyDescent="0.25">
      <c r="A990" s="179" t="s">
        <v>148</v>
      </c>
      <c r="B990" s="19" t="s">
        <v>610</v>
      </c>
      <c r="C990" s="19" t="s">
        <v>610</v>
      </c>
      <c r="D990" s="19" t="s">
        <v>694</v>
      </c>
      <c r="E990" s="19" t="s">
        <v>149</v>
      </c>
      <c r="F990" s="201">
        <v>43.9</v>
      </c>
      <c r="G990" s="201">
        <v>0</v>
      </c>
      <c r="H990" s="201">
        <v>43.9</v>
      </c>
      <c r="I990" s="202">
        <v>0</v>
      </c>
      <c r="J990" s="203">
        <f t="shared" si="13"/>
        <v>100</v>
      </c>
      <c r="K990" s="203"/>
    </row>
    <row r="991" spans="1:11" x14ac:dyDescent="0.25">
      <c r="A991" s="179" t="s">
        <v>150</v>
      </c>
      <c r="B991" s="19" t="s">
        <v>610</v>
      </c>
      <c r="C991" s="19" t="s">
        <v>610</v>
      </c>
      <c r="D991" s="19" t="s">
        <v>694</v>
      </c>
      <c r="E991" s="19" t="s">
        <v>151</v>
      </c>
      <c r="F991" s="201">
        <v>43.9</v>
      </c>
      <c r="G991" s="201">
        <v>0</v>
      </c>
      <c r="H991" s="201">
        <v>43.9</v>
      </c>
      <c r="I991" s="202">
        <v>0</v>
      </c>
      <c r="J991" s="203">
        <f t="shared" si="13"/>
        <v>100</v>
      </c>
      <c r="K991" s="203"/>
    </row>
    <row r="992" spans="1:11" ht="51" x14ac:dyDescent="0.25">
      <c r="A992" s="179" t="s">
        <v>165</v>
      </c>
      <c r="B992" s="19" t="s">
        <v>610</v>
      </c>
      <c r="C992" s="19" t="s">
        <v>610</v>
      </c>
      <c r="D992" s="19" t="s">
        <v>166</v>
      </c>
      <c r="E992" s="19"/>
      <c r="F992" s="201">
        <v>72053.2</v>
      </c>
      <c r="G992" s="201">
        <v>0</v>
      </c>
      <c r="H992" s="201">
        <v>72043.600000000006</v>
      </c>
      <c r="I992" s="202">
        <v>0</v>
      </c>
      <c r="J992" s="203">
        <f t="shared" si="13"/>
        <v>99.986676511244482</v>
      </c>
      <c r="K992" s="203"/>
    </row>
    <row r="993" spans="1:11" x14ac:dyDescent="0.25">
      <c r="A993" s="179" t="s">
        <v>286</v>
      </c>
      <c r="B993" s="19" t="s">
        <v>610</v>
      </c>
      <c r="C993" s="19" t="s">
        <v>610</v>
      </c>
      <c r="D993" s="19" t="s">
        <v>287</v>
      </c>
      <c r="E993" s="19"/>
      <c r="F993" s="201">
        <v>72053.2</v>
      </c>
      <c r="G993" s="201">
        <v>0</v>
      </c>
      <c r="H993" s="201">
        <v>72043.600000000006</v>
      </c>
      <c r="I993" s="202">
        <v>0</v>
      </c>
      <c r="J993" s="203">
        <f t="shared" si="13"/>
        <v>99.986676511244482</v>
      </c>
      <c r="K993" s="203"/>
    </row>
    <row r="994" spans="1:11" ht="76.5" x14ac:dyDescent="0.25">
      <c r="A994" s="179" t="s">
        <v>288</v>
      </c>
      <c r="B994" s="19" t="s">
        <v>610</v>
      </c>
      <c r="C994" s="19" t="s">
        <v>610</v>
      </c>
      <c r="D994" s="19" t="s">
        <v>289</v>
      </c>
      <c r="E994" s="19"/>
      <c r="F994" s="201">
        <v>72053.2</v>
      </c>
      <c r="G994" s="201">
        <v>0</v>
      </c>
      <c r="H994" s="201">
        <v>72043.600000000006</v>
      </c>
      <c r="I994" s="202">
        <v>0</v>
      </c>
      <c r="J994" s="203">
        <f t="shared" si="13"/>
        <v>99.986676511244482</v>
      </c>
      <c r="K994" s="203"/>
    </row>
    <row r="995" spans="1:11" ht="38.25" x14ac:dyDescent="0.25">
      <c r="A995" s="179" t="s">
        <v>290</v>
      </c>
      <c r="B995" s="19" t="s">
        <v>610</v>
      </c>
      <c r="C995" s="19" t="s">
        <v>610</v>
      </c>
      <c r="D995" s="19" t="s">
        <v>291</v>
      </c>
      <c r="E995" s="19"/>
      <c r="F995" s="201">
        <v>1840.6</v>
      </c>
      <c r="G995" s="201">
        <v>0</v>
      </c>
      <c r="H995" s="201">
        <v>1831.1</v>
      </c>
      <c r="I995" s="202">
        <v>0</v>
      </c>
      <c r="J995" s="203">
        <f t="shared" si="13"/>
        <v>99.483863957405191</v>
      </c>
      <c r="K995" s="203"/>
    </row>
    <row r="996" spans="1:11" ht="25.5" x14ac:dyDescent="0.25">
      <c r="A996" s="179" t="s">
        <v>40</v>
      </c>
      <c r="B996" s="19" t="s">
        <v>610</v>
      </c>
      <c r="C996" s="19" t="s">
        <v>610</v>
      </c>
      <c r="D996" s="19" t="s">
        <v>291</v>
      </c>
      <c r="E996" s="19" t="s">
        <v>41</v>
      </c>
      <c r="F996" s="201">
        <v>1350.6</v>
      </c>
      <c r="G996" s="201">
        <v>0</v>
      </c>
      <c r="H996" s="201">
        <v>1346.1</v>
      </c>
      <c r="I996" s="202">
        <v>0</v>
      </c>
      <c r="J996" s="203">
        <f t="shared" si="13"/>
        <v>99.666814749000437</v>
      </c>
      <c r="K996" s="203"/>
    </row>
    <row r="997" spans="1:11" ht="38.25" x14ac:dyDescent="0.25">
      <c r="A997" s="179" t="s">
        <v>42</v>
      </c>
      <c r="B997" s="19" t="s">
        <v>610</v>
      </c>
      <c r="C997" s="19" t="s">
        <v>610</v>
      </c>
      <c r="D997" s="19" t="s">
        <v>291</v>
      </c>
      <c r="E997" s="19" t="s">
        <v>43</v>
      </c>
      <c r="F997" s="201">
        <v>1350.6</v>
      </c>
      <c r="G997" s="201">
        <v>0</v>
      </c>
      <c r="H997" s="201">
        <v>1346.1</v>
      </c>
      <c r="I997" s="202">
        <v>0</v>
      </c>
      <c r="J997" s="203">
        <f t="shared" si="13"/>
        <v>99.666814749000437</v>
      </c>
      <c r="K997" s="203"/>
    </row>
    <row r="998" spans="1:11" ht="38.25" x14ac:dyDescent="0.25">
      <c r="A998" s="179" t="s">
        <v>148</v>
      </c>
      <c r="B998" s="19" t="s">
        <v>610</v>
      </c>
      <c r="C998" s="19" t="s">
        <v>610</v>
      </c>
      <c r="D998" s="19" t="s">
        <v>291</v>
      </c>
      <c r="E998" s="19" t="s">
        <v>149</v>
      </c>
      <c r="F998" s="201">
        <v>490</v>
      </c>
      <c r="G998" s="201">
        <v>0</v>
      </c>
      <c r="H998" s="201">
        <v>485</v>
      </c>
      <c r="I998" s="202">
        <v>0</v>
      </c>
      <c r="J998" s="203">
        <f t="shared" si="13"/>
        <v>98.979591836734699</v>
      </c>
      <c r="K998" s="203"/>
    </row>
    <row r="999" spans="1:11" x14ac:dyDescent="0.25">
      <c r="A999" s="179" t="s">
        <v>150</v>
      </c>
      <c r="B999" s="19" t="s">
        <v>610</v>
      </c>
      <c r="C999" s="19" t="s">
        <v>610</v>
      </c>
      <c r="D999" s="19" t="s">
        <v>291</v>
      </c>
      <c r="E999" s="19" t="s">
        <v>151</v>
      </c>
      <c r="F999" s="201">
        <v>490</v>
      </c>
      <c r="G999" s="201">
        <v>0</v>
      </c>
      <c r="H999" s="201">
        <v>485</v>
      </c>
      <c r="I999" s="202">
        <v>0</v>
      </c>
      <c r="J999" s="203">
        <f t="shared" si="13"/>
        <v>98.979591836734699</v>
      </c>
      <c r="K999" s="203"/>
    </row>
    <row r="1000" spans="1:11" ht="38.25" x14ac:dyDescent="0.25">
      <c r="A1000" s="179" t="s">
        <v>695</v>
      </c>
      <c r="B1000" s="19" t="s">
        <v>610</v>
      </c>
      <c r="C1000" s="19" t="s">
        <v>610</v>
      </c>
      <c r="D1000" s="19" t="s">
        <v>696</v>
      </c>
      <c r="E1000" s="19"/>
      <c r="F1000" s="201">
        <v>707.8</v>
      </c>
      <c r="G1000" s="201">
        <v>0</v>
      </c>
      <c r="H1000" s="201">
        <v>707.8</v>
      </c>
      <c r="I1000" s="202">
        <v>0</v>
      </c>
      <c r="J1000" s="203">
        <f t="shared" si="13"/>
        <v>100</v>
      </c>
      <c r="K1000" s="203"/>
    </row>
    <row r="1001" spans="1:11" ht="25.5" x14ac:dyDescent="0.25">
      <c r="A1001" s="179" t="s">
        <v>40</v>
      </c>
      <c r="B1001" s="19" t="s">
        <v>610</v>
      </c>
      <c r="C1001" s="19" t="s">
        <v>610</v>
      </c>
      <c r="D1001" s="19" t="s">
        <v>696</v>
      </c>
      <c r="E1001" s="19" t="s">
        <v>41</v>
      </c>
      <c r="F1001" s="201">
        <v>707.8</v>
      </c>
      <c r="G1001" s="201">
        <v>0</v>
      </c>
      <c r="H1001" s="201">
        <v>707.8</v>
      </c>
      <c r="I1001" s="202">
        <v>0</v>
      </c>
      <c r="J1001" s="203">
        <f t="shared" si="13"/>
        <v>100</v>
      </c>
      <c r="K1001" s="203"/>
    </row>
    <row r="1002" spans="1:11" ht="38.25" x14ac:dyDescent="0.25">
      <c r="A1002" s="179" t="s">
        <v>42</v>
      </c>
      <c r="B1002" s="19" t="s">
        <v>610</v>
      </c>
      <c r="C1002" s="19" t="s">
        <v>610</v>
      </c>
      <c r="D1002" s="19" t="s">
        <v>696</v>
      </c>
      <c r="E1002" s="19" t="s">
        <v>43</v>
      </c>
      <c r="F1002" s="201">
        <v>707.8</v>
      </c>
      <c r="G1002" s="201">
        <v>0</v>
      </c>
      <c r="H1002" s="201">
        <v>707.8</v>
      </c>
      <c r="I1002" s="202">
        <v>0</v>
      </c>
      <c r="J1002" s="203">
        <f t="shared" si="13"/>
        <v>100</v>
      </c>
      <c r="K1002" s="203"/>
    </row>
    <row r="1003" spans="1:11" ht="38.25" x14ac:dyDescent="0.25">
      <c r="A1003" s="179" t="s">
        <v>697</v>
      </c>
      <c r="B1003" s="19" t="s">
        <v>610</v>
      </c>
      <c r="C1003" s="19" t="s">
        <v>610</v>
      </c>
      <c r="D1003" s="19" t="s">
        <v>698</v>
      </c>
      <c r="E1003" s="19"/>
      <c r="F1003" s="201">
        <v>69504.800000000003</v>
      </c>
      <c r="G1003" s="201">
        <v>0</v>
      </c>
      <c r="H1003" s="201">
        <v>69504.800000000003</v>
      </c>
      <c r="I1003" s="202">
        <v>0</v>
      </c>
      <c r="J1003" s="203">
        <f t="shared" si="13"/>
        <v>100</v>
      </c>
      <c r="K1003" s="203"/>
    </row>
    <row r="1004" spans="1:11" ht="38.25" x14ac:dyDescent="0.25">
      <c r="A1004" s="179" t="s">
        <v>148</v>
      </c>
      <c r="B1004" s="19" t="s">
        <v>610</v>
      </c>
      <c r="C1004" s="19" t="s">
        <v>610</v>
      </c>
      <c r="D1004" s="19" t="s">
        <v>698</v>
      </c>
      <c r="E1004" s="19" t="s">
        <v>149</v>
      </c>
      <c r="F1004" s="201">
        <v>69504.800000000003</v>
      </c>
      <c r="G1004" s="201">
        <v>0</v>
      </c>
      <c r="H1004" s="201">
        <v>69504.800000000003</v>
      </c>
      <c r="I1004" s="202">
        <v>0</v>
      </c>
      <c r="J1004" s="203">
        <f t="shared" si="13"/>
        <v>100</v>
      </c>
      <c r="K1004" s="203"/>
    </row>
    <row r="1005" spans="1:11" x14ac:dyDescent="0.25">
      <c r="A1005" s="179" t="s">
        <v>150</v>
      </c>
      <c r="B1005" s="19" t="s">
        <v>610</v>
      </c>
      <c r="C1005" s="19" t="s">
        <v>610</v>
      </c>
      <c r="D1005" s="19" t="s">
        <v>698</v>
      </c>
      <c r="E1005" s="19" t="s">
        <v>151</v>
      </c>
      <c r="F1005" s="201">
        <v>63385.599999999999</v>
      </c>
      <c r="G1005" s="201">
        <v>0</v>
      </c>
      <c r="H1005" s="201">
        <v>63385.599999999999</v>
      </c>
      <c r="I1005" s="202">
        <v>0</v>
      </c>
      <c r="J1005" s="203">
        <f t="shared" si="13"/>
        <v>100</v>
      </c>
      <c r="K1005" s="203"/>
    </row>
    <row r="1006" spans="1:11" x14ac:dyDescent="0.25">
      <c r="A1006" s="179" t="s">
        <v>240</v>
      </c>
      <c r="B1006" s="19" t="s">
        <v>610</v>
      </c>
      <c r="C1006" s="19" t="s">
        <v>610</v>
      </c>
      <c r="D1006" s="19" t="s">
        <v>698</v>
      </c>
      <c r="E1006" s="19" t="s">
        <v>241</v>
      </c>
      <c r="F1006" s="201">
        <v>6119.2</v>
      </c>
      <c r="G1006" s="201">
        <v>0</v>
      </c>
      <c r="H1006" s="201">
        <v>6119.2</v>
      </c>
      <c r="I1006" s="202">
        <v>0</v>
      </c>
      <c r="J1006" s="203">
        <f t="shared" si="13"/>
        <v>100</v>
      </c>
      <c r="K1006" s="203"/>
    </row>
    <row r="1007" spans="1:11" x14ac:dyDescent="0.25">
      <c r="A1007" s="178" t="s">
        <v>699</v>
      </c>
      <c r="B1007" s="20" t="s">
        <v>610</v>
      </c>
      <c r="C1007" s="20" t="s">
        <v>213</v>
      </c>
      <c r="D1007" s="20"/>
      <c r="E1007" s="20"/>
      <c r="F1007" s="198">
        <v>77065.600000000006</v>
      </c>
      <c r="G1007" s="198">
        <v>0</v>
      </c>
      <c r="H1007" s="198">
        <v>77065.600000000006</v>
      </c>
      <c r="I1007" s="199">
        <v>0</v>
      </c>
      <c r="J1007" s="200">
        <f t="shared" si="13"/>
        <v>100</v>
      </c>
      <c r="K1007" s="200"/>
    </row>
    <row r="1008" spans="1:11" x14ac:dyDescent="0.25">
      <c r="A1008" s="179" t="s">
        <v>54</v>
      </c>
      <c r="B1008" s="19" t="s">
        <v>610</v>
      </c>
      <c r="C1008" s="19" t="s">
        <v>213</v>
      </c>
      <c r="D1008" s="19" t="s">
        <v>55</v>
      </c>
      <c r="E1008" s="19"/>
      <c r="F1008" s="201">
        <v>47555.1</v>
      </c>
      <c r="G1008" s="201">
        <v>0</v>
      </c>
      <c r="H1008" s="201">
        <v>47555.1</v>
      </c>
      <c r="I1008" s="202">
        <v>0</v>
      </c>
      <c r="J1008" s="203">
        <f t="shared" si="13"/>
        <v>100</v>
      </c>
      <c r="K1008" s="203"/>
    </row>
    <row r="1009" spans="1:11" x14ac:dyDescent="0.25">
      <c r="A1009" s="179" t="s">
        <v>56</v>
      </c>
      <c r="B1009" s="19" t="s">
        <v>610</v>
      </c>
      <c r="C1009" s="19" t="s">
        <v>213</v>
      </c>
      <c r="D1009" s="19" t="s">
        <v>57</v>
      </c>
      <c r="E1009" s="19"/>
      <c r="F1009" s="201">
        <v>27985.3</v>
      </c>
      <c r="G1009" s="201">
        <v>0</v>
      </c>
      <c r="H1009" s="201">
        <v>27985.3</v>
      </c>
      <c r="I1009" s="202">
        <v>0</v>
      </c>
      <c r="J1009" s="203">
        <f t="shared" si="13"/>
        <v>100</v>
      </c>
      <c r="K1009" s="203"/>
    </row>
    <row r="1010" spans="1:11" ht="38.25" x14ac:dyDescent="0.25">
      <c r="A1010" s="179" t="s">
        <v>637</v>
      </c>
      <c r="B1010" s="19" t="s">
        <v>610</v>
      </c>
      <c r="C1010" s="19" t="s">
        <v>213</v>
      </c>
      <c r="D1010" s="19" t="s">
        <v>638</v>
      </c>
      <c r="E1010" s="19"/>
      <c r="F1010" s="201">
        <v>27985.3</v>
      </c>
      <c r="G1010" s="201">
        <v>0</v>
      </c>
      <c r="H1010" s="201">
        <v>27985.3</v>
      </c>
      <c r="I1010" s="202">
        <v>0</v>
      </c>
      <c r="J1010" s="203">
        <f t="shared" si="13"/>
        <v>100</v>
      </c>
      <c r="K1010" s="203"/>
    </row>
    <row r="1011" spans="1:11" ht="38.25" x14ac:dyDescent="0.25">
      <c r="A1011" s="179" t="s">
        <v>639</v>
      </c>
      <c r="B1011" s="19" t="s">
        <v>610</v>
      </c>
      <c r="C1011" s="19" t="s">
        <v>213</v>
      </c>
      <c r="D1011" s="19" t="s">
        <v>640</v>
      </c>
      <c r="E1011" s="19"/>
      <c r="F1011" s="201">
        <v>27985.3</v>
      </c>
      <c r="G1011" s="201">
        <v>0</v>
      </c>
      <c r="H1011" s="201">
        <v>27985.3</v>
      </c>
      <c r="I1011" s="202">
        <v>0</v>
      </c>
      <c r="J1011" s="203">
        <f t="shared" ref="J1011:J1074" si="14">H1011/F1011*100</f>
        <v>100</v>
      </c>
      <c r="K1011" s="203"/>
    </row>
    <row r="1012" spans="1:11" ht="25.5" x14ac:dyDescent="0.25">
      <c r="A1012" s="179" t="s">
        <v>40</v>
      </c>
      <c r="B1012" s="19" t="s">
        <v>610</v>
      </c>
      <c r="C1012" s="19" t="s">
        <v>213</v>
      </c>
      <c r="D1012" s="19" t="s">
        <v>640</v>
      </c>
      <c r="E1012" s="19" t="s">
        <v>41</v>
      </c>
      <c r="F1012" s="201">
        <v>2173.9</v>
      </c>
      <c r="G1012" s="201">
        <v>0</v>
      </c>
      <c r="H1012" s="201">
        <v>2173.9</v>
      </c>
      <c r="I1012" s="202">
        <v>0</v>
      </c>
      <c r="J1012" s="203">
        <f t="shared" si="14"/>
        <v>100</v>
      </c>
      <c r="K1012" s="203"/>
    </row>
    <row r="1013" spans="1:11" ht="38.25" x14ac:dyDescent="0.25">
      <c r="A1013" s="179" t="s">
        <v>42</v>
      </c>
      <c r="B1013" s="19" t="s">
        <v>610</v>
      </c>
      <c r="C1013" s="19" t="s">
        <v>213</v>
      </c>
      <c r="D1013" s="19" t="s">
        <v>640</v>
      </c>
      <c r="E1013" s="19" t="s">
        <v>43</v>
      </c>
      <c r="F1013" s="201">
        <v>2173.9</v>
      </c>
      <c r="G1013" s="201">
        <v>0</v>
      </c>
      <c r="H1013" s="201">
        <v>2173.9</v>
      </c>
      <c r="I1013" s="202">
        <v>0</v>
      </c>
      <c r="J1013" s="203">
        <f t="shared" si="14"/>
        <v>100</v>
      </c>
      <c r="K1013" s="203"/>
    </row>
    <row r="1014" spans="1:11" ht="38.25" x14ac:dyDescent="0.25">
      <c r="A1014" s="179" t="s">
        <v>148</v>
      </c>
      <c r="B1014" s="19" t="s">
        <v>610</v>
      </c>
      <c r="C1014" s="19" t="s">
        <v>213</v>
      </c>
      <c r="D1014" s="19" t="s">
        <v>640</v>
      </c>
      <c r="E1014" s="19" t="s">
        <v>149</v>
      </c>
      <c r="F1014" s="201">
        <v>25811.4</v>
      </c>
      <c r="G1014" s="201">
        <v>0</v>
      </c>
      <c r="H1014" s="201">
        <v>25811.4</v>
      </c>
      <c r="I1014" s="202">
        <v>0</v>
      </c>
      <c r="J1014" s="203">
        <f t="shared" si="14"/>
        <v>100</v>
      </c>
      <c r="K1014" s="203"/>
    </row>
    <row r="1015" spans="1:11" x14ac:dyDescent="0.25">
      <c r="A1015" s="179" t="s">
        <v>150</v>
      </c>
      <c r="B1015" s="19" t="s">
        <v>610</v>
      </c>
      <c r="C1015" s="19" t="s">
        <v>213</v>
      </c>
      <c r="D1015" s="19" t="s">
        <v>640</v>
      </c>
      <c r="E1015" s="19" t="s">
        <v>151</v>
      </c>
      <c r="F1015" s="201">
        <v>25811.4</v>
      </c>
      <c r="G1015" s="201">
        <v>0</v>
      </c>
      <c r="H1015" s="201">
        <v>25811.4</v>
      </c>
      <c r="I1015" s="202">
        <v>0</v>
      </c>
      <c r="J1015" s="203">
        <f t="shared" si="14"/>
        <v>100</v>
      </c>
      <c r="K1015" s="203"/>
    </row>
    <row r="1016" spans="1:11" ht="25.5" x14ac:dyDescent="0.25">
      <c r="A1016" s="179" t="s">
        <v>700</v>
      </c>
      <c r="B1016" s="19" t="s">
        <v>610</v>
      </c>
      <c r="C1016" s="19" t="s">
        <v>213</v>
      </c>
      <c r="D1016" s="19" t="s">
        <v>701</v>
      </c>
      <c r="E1016" s="19"/>
      <c r="F1016" s="201">
        <v>19569.8</v>
      </c>
      <c r="G1016" s="201">
        <v>0</v>
      </c>
      <c r="H1016" s="201">
        <v>19569.8</v>
      </c>
      <c r="I1016" s="202">
        <v>0</v>
      </c>
      <c r="J1016" s="203">
        <f t="shared" si="14"/>
        <v>100</v>
      </c>
      <c r="K1016" s="203"/>
    </row>
    <row r="1017" spans="1:11" ht="38.25" x14ac:dyDescent="0.25">
      <c r="A1017" s="179" t="s">
        <v>20</v>
      </c>
      <c r="B1017" s="19" t="s">
        <v>610</v>
      </c>
      <c r="C1017" s="19" t="s">
        <v>213</v>
      </c>
      <c r="D1017" s="19" t="s">
        <v>702</v>
      </c>
      <c r="E1017" s="19"/>
      <c r="F1017" s="201">
        <v>19569.8</v>
      </c>
      <c r="G1017" s="201">
        <v>0</v>
      </c>
      <c r="H1017" s="201">
        <v>19569.8</v>
      </c>
      <c r="I1017" s="202">
        <v>0</v>
      </c>
      <c r="J1017" s="203">
        <f t="shared" si="14"/>
        <v>100</v>
      </c>
      <c r="K1017" s="203"/>
    </row>
    <row r="1018" spans="1:11" x14ac:dyDescent="0.25">
      <c r="A1018" s="179" t="s">
        <v>703</v>
      </c>
      <c r="B1018" s="19" t="s">
        <v>610</v>
      </c>
      <c r="C1018" s="19" t="s">
        <v>213</v>
      </c>
      <c r="D1018" s="19" t="s">
        <v>704</v>
      </c>
      <c r="E1018" s="19"/>
      <c r="F1018" s="201">
        <v>1850</v>
      </c>
      <c r="G1018" s="201">
        <v>0</v>
      </c>
      <c r="H1018" s="201">
        <v>1850</v>
      </c>
      <c r="I1018" s="202">
        <v>0</v>
      </c>
      <c r="J1018" s="203">
        <f t="shared" si="14"/>
        <v>100</v>
      </c>
      <c r="K1018" s="203"/>
    </row>
    <row r="1019" spans="1:11" ht="38.25" x14ac:dyDescent="0.25">
      <c r="A1019" s="179" t="s">
        <v>148</v>
      </c>
      <c r="B1019" s="19" t="s">
        <v>610</v>
      </c>
      <c r="C1019" s="19" t="s">
        <v>213</v>
      </c>
      <c r="D1019" s="19" t="s">
        <v>704</v>
      </c>
      <c r="E1019" s="19" t="s">
        <v>149</v>
      </c>
      <c r="F1019" s="201">
        <v>1850</v>
      </c>
      <c r="G1019" s="201">
        <v>0</v>
      </c>
      <c r="H1019" s="201">
        <v>1850</v>
      </c>
      <c r="I1019" s="202">
        <v>0</v>
      </c>
      <c r="J1019" s="203">
        <f t="shared" si="14"/>
        <v>100</v>
      </c>
      <c r="K1019" s="203"/>
    </row>
    <row r="1020" spans="1:11" x14ac:dyDescent="0.25">
      <c r="A1020" s="179" t="s">
        <v>150</v>
      </c>
      <c r="B1020" s="19" t="s">
        <v>610</v>
      </c>
      <c r="C1020" s="19" t="s">
        <v>213</v>
      </c>
      <c r="D1020" s="19" t="s">
        <v>704</v>
      </c>
      <c r="E1020" s="19" t="s">
        <v>151</v>
      </c>
      <c r="F1020" s="201">
        <v>1850</v>
      </c>
      <c r="G1020" s="201">
        <v>0</v>
      </c>
      <c r="H1020" s="201">
        <v>1850</v>
      </c>
      <c r="I1020" s="202">
        <v>0</v>
      </c>
      <c r="J1020" s="203">
        <f t="shared" si="14"/>
        <v>100</v>
      </c>
      <c r="K1020" s="203"/>
    </row>
    <row r="1021" spans="1:11" ht="25.5" x14ac:dyDescent="0.25">
      <c r="A1021" s="179" t="s">
        <v>705</v>
      </c>
      <c r="B1021" s="19" t="s">
        <v>610</v>
      </c>
      <c r="C1021" s="19" t="s">
        <v>213</v>
      </c>
      <c r="D1021" s="19" t="s">
        <v>706</v>
      </c>
      <c r="E1021" s="19"/>
      <c r="F1021" s="201">
        <v>17719.8</v>
      </c>
      <c r="G1021" s="201">
        <v>0</v>
      </c>
      <c r="H1021" s="201">
        <v>17719.8</v>
      </c>
      <c r="I1021" s="202">
        <v>0</v>
      </c>
      <c r="J1021" s="203">
        <f t="shared" si="14"/>
        <v>100</v>
      </c>
      <c r="K1021" s="203"/>
    </row>
    <row r="1022" spans="1:11" ht="38.25" x14ac:dyDescent="0.25">
      <c r="A1022" s="179" t="s">
        <v>148</v>
      </c>
      <c r="B1022" s="19" t="s">
        <v>610</v>
      </c>
      <c r="C1022" s="19" t="s">
        <v>213</v>
      </c>
      <c r="D1022" s="19" t="s">
        <v>706</v>
      </c>
      <c r="E1022" s="19" t="s">
        <v>149</v>
      </c>
      <c r="F1022" s="201">
        <v>17719.8</v>
      </c>
      <c r="G1022" s="201">
        <v>0</v>
      </c>
      <c r="H1022" s="201">
        <v>17719.8</v>
      </c>
      <c r="I1022" s="202">
        <v>0</v>
      </c>
      <c r="J1022" s="203">
        <f t="shared" si="14"/>
        <v>100</v>
      </c>
      <c r="K1022" s="203"/>
    </row>
    <row r="1023" spans="1:11" x14ac:dyDescent="0.25">
      <c r="A1023" s="179" t="s">
        <v>150</v>
      </c>
      <c r="B1023" s="19" t="s">
        <v>610</v>
      </c>
      <c r="C1023" s="19" t="s">
        <v>213</v>
      </c>
      <c r="D1023" s="19" t="s">
        <v>706</v>
      </c>
      <c r="E1023" s="19" t="s">
        <v>151</v>
      </c>
      <c r="F1023" s="201">
        <v>17719.8</v>
      </c>
      <c r="G1023" s="201">
        <v>0</v>
      </c>
      <c r="H1023" s="201">
        <v>17719.8</v>
      </c>
      <c r="I1023" s="202">
        <v>0</v>
      </c>
      <c r="J1023" s="203">
        <f t="shared" si="14"/>
        <v>100</v>
      </c>
      <c r="K1023" s="203"/>
    </row>
    <row r="1024" spans="1:11" ht="25.5" x14ac:dyDescent="0.25">
      <c r="A1024" s="179" t="s">
        <v>62</v>
      </c>
      <c r="B1024" s="19" t="s">
        <v>610</v>
      </c>
      <c r="C1024" s="19" t="s">
        <v>213</v>
      </c>
      <c r="D1024" s="19" t="s">
        <v>63</v>
      </c>
      <c r="E1024" s="19"/>
      <c r="F1024" s="201">
        <v>3982.7</v>
      </c>
      <c r="G1024" s="201">
        <v>0</v>
      </c>
      <c r="H1024" s="201">
        <v>3982.7</v>
      </c>
      <c r="I1024" s="202"/>
      <c r="J1024" s="203">
        <f t="shared" si="14"/>
        <v>100</v>
      </c>
      <c r="K1024" s="203"/>
    </row>
    <row r="1025" spans="1:11" ht="25.5" x14ac:dyDescent="0.25">
      <c r="A1025" s="179" t="s">
        <v>707</v>
      </c>
      <c r="B1025" s="19" t="s">
        <v>610</v>
      </c>
      <c r="C1025" s="19" t="s">
        <v>213</v>
      </c>
      <c r="D1025" s="19" t="s">
        <v>708</v>
      </c>
      <c r="E1025" s="19"/>
      <c r="F1025" s="201">
        <v>3982.7</v>
      </c>
      <c r="G1025" s="201">
        <v>0</v>
      </c>
      <c r="H1025" s="201">
        <v>3982.7</v>
      </c>
      <c r="I1025" s="202">
        <v>0</v>
      </c>
      <c r="J1025" s="203">
        <f t="shared" si="14"/>
        <v>100</v>
      </c>
      <c r="K1025" s="203"/>
    </row>
    <row r="1026" spans="1:11" ht="51" x14ac:dyDescent="0.25">
      <c r="A1026" s="179" t="s">
        <v>709</v>
      </c>
      <c r="B1026" s="19" t="s">
        <v>610</v>
      </c>
      <c r="C1026" s="19" t="s">
        <v>213</v>
      </c>
      <c r="D1026" s="19" t="s">
        <v>710</v>
      </c>
      <c r="E1026" s="19"/>
      <c r="F1026" s="201">
        <v>3982.7</v>
      </c>
      <c r="G1026" s="201">
        <v>0</v>
      </c>
      <c r="H1026" s="201">
        <v>3982.7</v>
      </c>
      <c r="I1026" s="202">
        <v>0</v>
      </c>
      <c r="J1026" s="203">
        <f t="shared" si="14"/>
        <v>100</v>
      </c>
      <c r="K1026" s="203"/>
    </row>
    <row r="1027" spans="1:11" ht="25.5" x14ac:dyDescent="0.25">
      <c r="A1027" s="179" t="s">
        <v>711</v>
      </c>
      <c r="B1027" s="19" t="s">
        <v>610</v>
      </c>
      <c r="C1027" s="19" t="s">
        <v>213</v>
      </c>
      <c r="D1027" s="19" t="s">
        <v>712</v>
      </c>
      <c r="E1027" s="19"/>
      <c r="F1027" s="201">
        <v>3982.7</v>
      </c>
      <c r="G1027" s="201">
        <v>0</v>
      </c>
      <c r="H1027" s="201">
        <v>3982.7</v>
      </c>
      <c r="I1027" s="202">
        <v>0</v>
      </c>
      <c r="J1027" s="203">
        <f t="shared" si="14"/>
        <v>100</v>
      </c>
      <c r="K1027" s="203"/>
    </row>
    <row r="1028" spans="1:11" ht="25.5" x14ac:dyDescent="0.25">
      <c r="A1028" s="179" t="s">
        <v>114</v>
      </c>
      <c r="B1028" s="19" t="s">
        <v>610</v>
      </c>
      <c r="C1028" s="19" t="s">
        <v>213</v>
      </c>
      <c r="D1028" s="19" t="s">
        <v>712</v>
      </c>
      <c r="E1028" s="19" t="s">
        <v>115</v>
      </c>
      <c r="F1028" s="201">
        <v>3982.7</v>
      </c>
      <c r="G1028" s="201">
        <v>0</v>
      </c>
      <c r="H1028" s="201">
        <v>3982.7</v>
      </c>
      <c r="I1028" s="202">
        <v>0</v>
      </c>
      <c r="J1028" s="203">
        <f t="shared" si="14"/>
        <v>100</v>
      </c>
      <c r="K1028" s="203"/>
    </row>
    <row r="1029" spans="1:11" ht="25.5" x14ac:dyDescent="0.25">
      <c r="A1029" s="179" t="s">
        <v>161</v>
      </c>
      <c r="B1029" s="19" t="s">
        <v>610</v>
      </c>
      <c r="C1029" s="19" t="s">
        <v>213</v>
      </c>
      <c r="D1029" s="19" t="s">
        <v>712</v>
      </c>
      <c r="E1029" s="19" t="s">
        <v>162</v>
      </c>
      <c r="F1029" s="201">
        <v>3982.7</v>
      </c>
      <c r="G1029" s="201">
        <v>0</v>
      </c>
      <c r="H1029" s="201">
        <v>3982.7</v>
      </c>
      <c r="I1029" s="202">
        <v>0</v>
      </c>
      <c r="J1029" s="203">
        <f t="shared" si="14"/>
        <v>100</v>
      </c>
      <c r="K1029" s="203"/>
    </row>
    <row r="1030" spans="1:11" ht="25.5" x14ac:dyDescent="0.25">
      <c r="A1030" s="179" t="s">
        <v>16</v>
      </c>
      <c r="B1030" s="19" t="s">
        <v>610</v>
      </c>
      <c r="C1030" s="19" t="s">
        <v>213</v>
      </c>
      <c r="D1030" s="19" t="s">
        <v>17</v>
      </c>
      <c r="E1030" s="19"/>
      <c r="F1030" s="201">
        <v>25527.7</v>
      </c>
      <c r="G1030" s="201">
        <v>0</v>
      </c>
      <c r="H1030" s="201">
        <v>25527.7</v>
      </c>
      <c r="I1030" s="202">
        <v>0</v>
      </c>
      <c r="J1030" s="203">
        <f t="shared" si="14"/>
        <v>100</v>
      </c>
      <c r="K1030" s="203"/>
    </row>
    <row r="1031" spans="1:11" x14ac:dyDescent="0.25">
      <c r="A1031" s="179" t="s">
        <v>18</v>
      </c>
      <c r="B1031" s="19" t="s">
        <v>610</v>
      </c>
      <c r="C1031" s="19" t="s">
        <v>213</v>
      </c>
      <c r="D1031" s="19" t="s">
        <v>19</v>
      </c>
      <c r="E1031" s="19"/>
      <c r="F1031" s="201">
        <v>25527.7</v>
      </c>
      <c r="G1031" s="201">
        <v>0</v>
      </c>
      <c r="H1031" s="201">
        <v>25527.7</v>
      </c>
      <c r="I1031" s="202">
        <v>0</v>
      </c>
      <c r="J1031" s="203">
        <f t="shared" si="14"/>
        <v>100</v>
      </c>
      <c r="K1031" s="203"/>
    </row>
    <row r="1032" spans="1:11" ht="38.25" x14ac:dyDescent="0.25">
      <c r="A1032" s="179" t="s">
        <v>20</v>
      </c>
      <c r="B1032" s="19" t="s">
        <v>610</v>
      </c>
      <c r="C1032" s="19" t="s">
        <v>213</v>
      </c>
      <c r="D1032" s="19" t="s">
        <v>21</v>
      </c>
      <c r="E1032" s="19"/>
      <c r="F1032" s="201">
        <v>25527.7</v>
      </c>
      <c r="G1032" s="201">
        <v>0</v>
      </c>
      <c r="H1032" s="201">
        <v>25527.7</v>
      </c>
      <c r="I1032" s="202">
        <v>0</v>
      </c>
      <c r="J1032" s="203">
        <f t="shared" si="14"/>
        <v>100</v>
      </c>
      <c r="K1032" s="203"/>
    </row>
    <row r="1033" spans="1:11" ht="51" x14ac:dyDescent="0.25">
      <c r="A1033" s="179" t="s">
        <v>713</v>
      </c>
      <c r="B1033" s="19" t="s">
        <v>610</v>
      </c>
      <c r="C1033" s="19" t="s">
        <v>213</v>
      </c>
      <c r="D1033" s="19" t="s">
        <v>714</v>
      </c>
      <c r="E1033" s="19"/>
      <c r="F1033" s="201">
        <v>14448.6</v>
      </c>
      <c r="G1033" s="201">
        <v>0</v>
      </c>
      <c r="H1033" s="201">
        <v>14448.6</v>
      </c>
      <c r="I1033" s="202">
        <v>0</v>
      </c>
      <c r="J1033" s="203">
        <f t="shared" si="14"/>
        <v>100</v>
      </c>
      <c r="K1033" s="203"/>
    </row>
    <row r="1034" spans="1:11" ht="38.25" x14ac:dyDescent="0.25">
      <c r="A1034" s="179" t="s">
        <v>148</v>
      </c>
      <c r="B1034" s="19" t="s">
        <v>610</v>
      </c>
      <c r="C1034" s="19" t="s">
        <v>213</v>
      </c>
      <c r="D1034" s="19" t="s">
        <v>714</v>
      </c>
      <c r="E1034" s="19" t="s">
        <v>149</v>
      </c>
      <c r="F1034" s="201">
        <v>14448.6</v>
      </c>
      <c r="G1034" s="201">
        <v>0</v>
      </c>
      <c r="H1034" s="201">
        <v>14448.6</v>
      </c>
      <c r="I1034" s="202">
        <v>0</v>
      </c>
      <c r="J1034" s="203">
        <f t="shared" si="14"/>
        <v>100</v>
      </c>
      <c r="K1034" s="203"/>
    </row>
    <row r="1035" spans="1:11" x14ac:dyDescent="0.25">
      <c r="A1035" s="179" t="s">
        <v>150</v>
      </c>
      <c r="B1035" s="19" t="s">
        <v>610</v>
      </c>
      <c r="C1035" s="19" t="s">
        <v>213</v>
      </c>
      <c r="D1035" s="19" t="s">
        <v>714</v>
      </c>
      <c r="E1035" s="19" t="s">
        <v>151</v>
      </c>
      <c r="F1035" s="201">
        <v>14448.6</v>
      </c>
      <c r="G1035" s="201">
        <v>0</v>
      </c>
      <c r="H1035" s="201">
        <v>14448.6</v>
      </c>
      <c r="I1035" s="202">
        <v>0</v>
      </c>
      <c r="J1035" s="203">
        <f t="shared" si="14"/>
        <v>100</v>
      </c>
      <c r="K1035" s="203"/>
    </row>
    <row r="1036" spans="1:11" ht="51" x14ac:dyDescent="0.25">
      <c r="A1036" s="179" t="s">
        <v>715</v>
      </c>
      <c r="B1036" s="19" t="s">
        <v>610</v>
      </c>
      <c r="C1036" s="19" t="s">
        <v>213</v>
      </c>
      <c r="D1036" s="19" t="s">
        <v>716</v>
      </c>
      <c r="E1036" s="19"/>
      <c r="F1036" s="201">
        <v>11079.1</v>
      </c>
      <c r="G1036" s="201">
        <v>0</v>
      </c>
      <c r="H1036" s="201">
        <v>11079.1</v>
      </c>
      <c r="I1036" s="202">
        <v>0</v>
      </c>
      <c r="J1036" s="203">
        <f t="shared" si="14"/>
        <v>100</v>
      </c>
      <c r="K1036" s="203"/>
    </row>
    <row r="1037" spans="1:11" ht="38.25" x14ac:dyDescent="0.25">
      <c r="A1037" s="179" t="s">
        <v>148</v>
      </c>
      <c r="B1037" s="19" t="s">
        <v>610</v>
      </c>
      <c r="C1037" s="19" t="s">
        <v>213</v>
      </c>
      <c r="D1037" s="19" t="s">
        <v>716</v>
      </c>
      <c r="E1037" s="19" t="s">
        <v>149</v>
      </c>
      <c r="F1037" s="201">
        <v>11079.1</v>
      </c>
      <c r="G1037" s="201">
        <v>0</v>
      </c>
      <c r="H1037" s="201">
        <v>11079.1</v>
      </c>
      <c r="I1037" s="202">
        <v>0</v>
      </c>
      <c r="J1037" s="203">
        <f t="shared" si="14"/>
        <v>100</v>
      </c>
      <c r="K1037" s="203"/>
    </row>
    <row r="1038" spans="1:11" x14ac:dyDescent="0.25">
      <c r="A1038" s="179" t="s">
        <v>150</v>
      </c>
      <c r="B1038" s="19" t="s">
        <v>610</v>
      </c>
      <c r="C1038" s="19" t="s">
        <v>213</v>
      </c>
      <c r="D1038" s="19" t="s">
        <v>716</v>
      </c>
      <c r="E1038" s="19" t="s">
        <v>151</v>
      </c>
      <c r="F1038" s="201">
        <v>11079.1</v>
      </c>
      <c r="G1038" s="201">
        <v>0</v>
      </c>
      <c r="H1038" s="201">
        <v>11079.1</v>
      </c>
      <c r="I1038" s="202">
        <v>0</v>
      </c>
      <c r="J1038" s="203">
        <f t="shared" si="14"/>
        <v>100</v>
      </c>
      <c r="K1038" s="203"/>
    </row>
    <row r="1039" spans="1:11" x14ac:dyDescent="0.25">
      <c r="A1039" s="181" t="s">
        <v>717</v>
      </c>
      <c r="B1039" s="14" t="s">
        <v>319</v>
      </c>
      <c r="C1039" s="14"/>
      <c r="D1039" s="14"/>
      <c r="E1039" s="14"/>
      <c r="F1039" s="15">
        <v>508468.1</v>
      </c>
      <c r="G1039" s="15">
        <v>0</v>
      </c>
      <c r="H1039" s="15">
        <v>508258.1</v>
      </c>
      <c r="I1039" s="205">
        <v>0</v>
      </c>
      <c r="J1039" s="205">
        <f t="shared" si="14"/>
        <v>99.958699473968977</v>
      </c>
      <c r="K1039" s="205"/>
    </row>
    <row r="1040" spans="1:11" x14ac:dyDescent="0.25">
      <c r="A1040" s="178" t="s">
        <v>718</v>
      </c>
      <c r="B1040" s="20" t="s">
        <v>319</v>
      </c>
      <c r="C1040" s="20" t="s">
        <v>13</v>
      </c>
      <c r="D1040" s="20"/>
      <c r="E1040" s="20"/>
      <c r="F1040" s="198">
        <v>508468.1</v>
      </c>
      <c r="G1040" s="198">
        <v>0</v>
      </c>
      <c r="H1040" s="198">
        <v>508258.1</v>
      </c>
      <c r="I1040" s="199">
        <v>0</v>
      </c>
      <c r="J1040" s="200">
        <f t="shared" si="14"/>
        <v>99.958699473968977</v>
      </c>
      <c r="K1040" s="200"/>
    </row>
    <row r="1041" spans="1:11" x14ac:dyDescent="0.25">
      <c r="A1041" s="179" t="s">
        <v>46</v>
      </c>
      <c r="B1041" s="19" t="s">
        <v>319</v>
      </c>
      <c r="C1041" s="19" t="s">
        <v>13</v>
      </c>
      <c r="D1041" s="19" t="s">
        <v>47</v>
      </c>
      <c r="E1041" s="19"/>
      <c r="F1041" s="201">
        <v>507159.8</v>
      </c>
      <c r="G1041" s="201">
        <v>0</v>
      </c>
      <c r="H1041" s="201">
        <v>507159.8</v>
      </c>
      <c r="I1041" s="202">
        <v>0</v>
      </c>
      <c r="J1041" s="203">
        <f t="shared" si="14"/>
        <v>100</v>
      </c>
      <c r="K1041" s="203"/>
    </row>
    <row r="1042" spans="1:11" ht="25.5" x14ac:dyDescent="0.25">
      <c r="A1042" s="179" t="s">
        <v>719</v>
      </c>
      <c r="B1042" s="19" t="s">
        <v>319</v>
      </c>
      <c r="C1042" s="19" t="s">
        <v>13</v>
      </c>
      <c r="D1042" s="19" t="s">
        <v>720</v>
      </c>
      <c r="E1042" s="19"/>
      <c r="F1042" s="201">
        <v>26833.4</v>
      </c>
      <c r="G1042" s="201">
        <v>0</v>
      </c>
      <c r="H1042" s="201">
        <v>26833.4</v>
      </c>
      <c r="I1042" s="202">
        <v>0</v>
      </c>
      <c r="J1042" s="203">
        <f t="shared" si="14"/>
        <v>100</v>
      </c>
      <c r="K1042" s="203"/>
    </row>
    <row r="1043" spans="1:11" ht="25.5" x14ac:dyDescent="0.25">
      <c r="A1043" s="179" t="s">
        <v>721</v>
      </c>
      <c r="B1043" s="19" t="s">
        <v>319</v>
      </c>
      <c r="C1043" s="19" t="s">
        <v>13</v>
      </c>
      <c r="D1043" s="19" t="s">
        <v>722</v>
      </c>
      <c r="E1043" s="19"/>
      <c r="F1043" s="201">
        <v>26833.4</v>
      </c>
      <c r="G1043" s="201">
        <v>0</v>
      </c>
      <c r="H1043" s="201">
        <v>26833.4</v>
      </c>
      <c r="I1043" s="202">
        <v>0</v>
      </c>
      <c r="J1043" s="203">
        <f t="shared" si="14"/>
        <v>100</v>
      </c>
      <c r="K1043" s="203"/>
    </row>
    <row r="1044" spans="1:11" ht="38.25" x14ac:dyDescent="0.25">
      <c r="A1044" s="179" t="s">
        <v>723</v>
      </c>
      <c r="B1044" s="19" t="s">
        <v>319</v>
      </c>
      <c r="C1044" s="19" t="s">
        <v>13</v>
      </c>
      <c r="D1044" s="19" t="s">
        <v>724</v>
      </c>
      <c r="E1044" s="19"/>
      <c r="F1044" s="201">
        <v>26833.4</v>
      </c>
      <c r="G1044" s="201">
        <v>0</v>
      </c>
      <c r="H1044" s="201">
        <v>26833.4</v>
      </c>
      <c r="I1044" s="202">
        <v>0</v>
      </c>
      <c r="J1044" s="203">
        <f t="shared" si="14"/>
        <v>100</v>
      </c>
      <c r="K1044" s="203"/>
    </row>
    <row r="1045" spans="1:11" ht="38.25" x14ac:dyDescent="0.25">
      <c r="A1045" s="179" t="s">
        <v>148</v>
      </c>
      <c r="B1045" s="19" t="s">
        <v>319</v>
      </c>
      <c r="C1045" s="19" t="s">
        <v>13</v>
      </c>
      <c r="D1045" s="19" t="s">
        <v>724</v>
      </c>
      <c r="E1045" s="19" t="s">
        <v>149</v>
      </c>
      <c r="F1045" s="201">
        <v>26833.4</v>
      </c>
      <c r="G1045" s="201">
        <v>0</v>
      </c>
      <c r="H1045" s="201">
        <v>26833.4</v>
      </c>
      <c r="I1045" s="202">
        <v>0</v>
      </c>
      <c r="J1045" s="203">
        <f t="shared" si="14"/>
        <v>100</v>
      </c>
      <c r="K1045" s="203"/>
    </row>
    <row r="1046" spans="1:11" x14ac:dyDescent="0.25">
      <c r="A1046" s="179" t="s">
        <v>150</v>
      </c>
      <c r="B1046" s="19" t="s">
        <v>319</v>
      </c>
      <c r="C1046" s="19" t="s">
        <v>13</v>
      </c>
      <c r="D1046" s="19" t="s">
        <v>724</v>
      </c>
      <c r="E1046" s="19" t="s">
        <v>151</v>
      </c>
      <c r="F1046" s="201">
        <v>26833.4</v>
      </c>
      <c r="G1046" s="201">
        <v>0</v>
      </c>
      <c r="H1046" s="201">
        <v>26833.4</v>
      </c>
      <c r="I1046" s="202">
        <v>0</v>
      </c>
      <c r="J1046" s="203">
        <f t="shared" si="14"/>
        <v>100</v>
      </c>
      <c r="K1046" s="203"/>
    </row>
    <row r="1047" spans="1:11" x14ac:dyDescent="0.25">
      <c r="A1047" s="179" t="s">
        <v>725</v>
      </c>
      <c r="B1047" s="19" t="s">
        <v>319</v>
      </c>
      <c r="C1047" s="19" t="s">
        <v>13</v>
      </c>
      <c r="D1047" s="19" t="s">
        <v>726</v>
      </c>
      <c r="E1047" s="19"/>
      <c r="F1047" s="201">
        <v>91601</v>
      </c>
      <c r="G1047" s="201">
        <v>0</v>
      </c>
      <c r="H1047" s="201">
        <v>91601</v>
      </c>
      <c r="I1047" s="202">
        <v>0</v>
      </c>
      <c r="J1047" s="203">
        <f t="shared" si="14"/>
        <v>100</v>
      </c>
      <c r="K1047" s="203"/>
    </row>
    <row r="1048" spans="1:11" ht="51" x14ac:dyDescent="0.25">
      <c r="A1048" s="179" t="s">
        <v>727</v>
      </c>
      <c r="B1048" s="19" t="s">
        <v>319</v>
      </c>
      <c r="C1048" s="19" t="s">
        <v>13</v>
      </c>
      <c r="D1048" s="19" t="s">
        <v>728</v>
      </c>
      <c r="E1048" s="19"/>
      <c r="F1048" s="201">
        <v>91601</v>
      </c>
      <c r="G1048" s="201">
        <v>0</v>
      </c>
      <c r="H1048" s="201">
        <v>91601</v>
      </c>
      <c r="I1048" s="202">
        <v>0</v>
      </c>
      <c r="J1048" s="203">
        <f t="shared" si="14"/>
        <v>100</v>
      </c>
      <c r="K1048" s="203"/>
    </row>
    <row r="1049" spans="1:11" ht="51" x14ac:dyDescent="0.25">
      <c r="A1049" s="179" t="s">
        <v>729</v>
      </c>
      <c r="B1049" s="19" t="s">
        <v>319</v>
      </c>
      <c r="C1049" s="19" t="s">
        <v>13</v>
      </c>
      <c r="D1049" s="19" t="s">
        <v>730</v>
      </c>
      <c r="E1049" s="19"/>
      <c r="F1049" s="201">
        <v>4373.2</v>
      </c>
      <c r="G1049" s="201">
        <v>0</v>
      </c>
      <c r="H1049" s="201">
        <v>4373.2</v>
      </c>
      <c r="I1049" s="202">
        <v>0</v>
      </c>
      <c r="J1049" s="203">
        <f t="shared" si="14"/>
        <v>100</v>
      </c>
      <c r="K1049" s="203"/>
    </row>
    <row r="1050" spans="1:11" ht="25.5" x14ac:dyDescent="0.25">
      <c r="A1050" s="179" t="s">
        <v>40</v>
      </c>
      <c r="B1050" s="19" t="s">
        <v>319</v>
      </c>
      <c r="C1050" s="19" t="s">
        <v>13</v>
      </c>
      <c r="D1050" s="19" t="s">
        <v>730</v>
      </c>
      <c r="E1050" s="19" t="s">
        <v>41</v>
      </c>
      <c r="F1050" s="201">
        <v>2848.1</v>
      </c>
      <c r="G1050" s="201">
        <v>0</v>
      </c>
      <c r="H1050" s="201">
        <v>2848.1</v>
      </c>
      <c r="I1050" s="202">
        <v>0</v>
      </c>
      <c r="J1050" s="203">
        <f t="shared" si="14"/>
        <v>100</v>
      </c>
      <c r="K1050" s="203"/>
    </row>
    <row r="1051" spans="1:11" ht="38.25" x14ac:dyDescent="0.25">
      <c r="A1051" s="179" t="s">
        <v>42</v>
      </c>
      <c r="B1051" s="19" t="s">
        <v>319</v>
      </c>
      <c r="C1051" s="19" t="s">
        <v>13</v>
      </c>
      <c r="D1051" s="19" t="s">
        <v>730</v>
      </c>
      <c r="E1051" s="19" t="s">
        <v>43</v>
      </c>
      <c r="F1051" s="201">
        <v>2848.1</v>
      </c>
      <c r="G1051" s="201">
        <v>0</v>
      </c>
      <c r="H1051" s="201">
        <v>2848.1</v>
      </c>
      <c r="I1051" s="202">
        <v>0</v>
      </c>
      <c r="J1051" s="203">
        <f t="shared" si="14"/>
        <v>100</v>
      </c>
      <c r="K1051" s="203"/>
    </row>
    <row r="1052" spans="1:11" ht="38.25" x14ac:dyDescent="0.25">
      <c r="A1052" s="179" t="s">
        <v>148</v>
      </c>
      <c r="B1052" s="19" t="s">
        <v>319</v>
      </c>
      <c r="C1052" s="19" t="s">
        <v>13</v>
      </c>
      <c r="D1052" s="19" t="s">
        <v>730</v>
      </c>
      <c r="E1052" s="19" t="s">
        <v>149</v>
      </c>
      <c r="F1052" s="201">
        <v>1525.1</v>
      </c>
      <c r="G1052" s="201">
        <v>0</v>
      </c>
      <c r="H1052" s="201">
        <v>1525.1</v>
      </c>
      <c r="I1052" s="202">
        <v>0</v>
      </c>
      <c r="J1052" s="203">
        <f t="shared" si="14"/>
        <v>100</v>
      </c>
      <c r="K1052" s="203"/>
    </row>
    <row r="1053" spans="1:11" x14ac:dyDescent="0.25">
      <c r="A1053" s="179" t="s">
        <v>240</v>
      </c>
      <c r="B1053" s="19" t="s">
        <v>319</v>
      </c>
      <c r="C1053" s="19" t="s">
        <v>13</v>
      </c>
      <c r="D1053" s="19" t="s">
        <v>730</v>
      </c>
      <c r="E1053" s="19" t="s">
        <v>241</v>
      </c>
      <c r="F1053" s="201">
        <v>1525.1</v>
      </c>
      <c r="G1053" s="201">
        <v>0</v>
      </c>
      <c r="H1053" s="201">
        <v>1525.1</v>
      </c>
      <c r="I1053" s="202">
        <v>0</v>
      </c>
      <c r="J1053" s="203">
        <f t="shared" si="14"/>
        <v>100</v>
      </c>
      <c r="K1053" s="203"/>
    </row>
    <row r="1054" spans="1:11" ht="38.25" x14ac:dyDescent="0.25">
      <c r="A1054" s="179" t="s">
        <v>731</v>
      </c>
      <c r="B1054" s="19" t="s">
        <v>319</v>
      </c>
      <c r="C1054" s="19" t="s">
        <v>13</v>
      </c>
      <c r="D1054" s="19" t="s">
        <v>732</v>
      </c>
      <c r="E1054" s="19"/>
      <c r="F1054" s="201">
        <v>87227.8</v>
      </c>
      <c r="G1054" s="201">
        <v>0</v>
      </c>
      <c r="H1054" s="201">
        <v>87227.8</v>
      </c>
      <c r="I1054" s="202">
        <v>0</v>
      </c>
      <c r="J1054" s="203">
        <f t="shared" si="14"/>
        <v>100</v>
      </c>
      <c r="K1054" s="203"/>
    </row>
    <row r="1055" spans="1:11" ht="38.25" x14ac:dyDescent="0.25">
      <c r="A1055" s="179" t="s">
        <v>148</v>
      </c>
      <c r="B1055" s="19" t="s">
        <v>319</v>
      </c>
      <c r="C1055" s="19" t="s">
        <v>13</v>
      </c>
      <c r="D1055" s="19" t="s">
        <v>732</v>
      </c>
      <c r="E1055" s="19" t="s">
        <v>149</v>
      </c>
      <c r="F1055" s="201">
        <v>87227.8</v>
      </c>
      <c r="G1055" s="201">
        <v>0</v>
      </c>
      <c r="H1055" s="201">
        <v>87227.8</v>
      </c>
      <c r="I1055" s="202">
        <v>0</v>
      </c>
      <c r="J1055" s="203">
        <f t="shared" si="14"/>
        <v>100</v>
      </c>
      <c r="K1055" s="203"/>
    </row>
    <row r="1056" spans="1:11" x14ac:dyDescent="0.25">
      <c r="A1056" s="179" t="s">
        <v>150</v>
      </c>
      <c r="B1056" s="19" t="s">
        <v>319</v>
      </c>
      <c r="C1056" s="19" t="s">
        <v>13</v>
      </c>
      <c r="D1056" s="19" t="s">
        <v>732</v>
      </c>
      <c r="E1056" s="19" t="s">
        <v>151</v>
      </c>
      <c r="F1056" s="201">
        <v>1174.4000000000001</v>
      </c>
      <c r="G1056" s="201">
        <v>0</v>
      </c>
      <c r="H1056" s="201">
        <v>1174.4000000000001</v>
      </c>
      <c r="I1056" s="202">
        <v>0</v>
      </c>
      <c r="J1056" s="203">
        <f t="shared" si="14"/>
        <v>100</v>
      </c>
      <c r="K1056" s="203"/>
    </row>
    <row r="1057" spans="1:11" x14ac:dyDescent="0.25">
      <c r="A1057" s="179" t="s">
        <v>240</v>
      </c>
      <c r="B1057" s="19" t="s">
        <v>319</v>
      </c>
      <c r="C1057" s="19" t="s">
        <v>13</v>
      </c>
      <c r="D1057" s="19" t="s">
        <v>732</v>
      </c>
      <c r="E1057" s="19" t="s">
        <v>241</v>
      </c>
      <c r="F1057" s="201">
        <v>86053.4</v>
      </c>
      <c r="G1057" s="201">
        <v>0</v>
      </c>
      <c r="H1057" s="201">
        <v>86053.4</v>
      </c>
      <c r="I1057" s="202">
        <v>0</v>
      </c>
      <c r="J1057" s="203">
        <f t="shared" si="14"/>
        <v>100</v>
      </c>
      <c r="K1057" s="203"/>
    </row>
    <row r="1058" spans="1:11" ht="38.25" x14ac:dyDescent="0.25">
      <c r="A1058" s="179" t="s">
        <v>276</v>
      </c>
      <c r="B1058" s="19" t="s">
        <v>319</v>
      </c>
      <c r="C1058" s="19" t="s">
        <v>13</v>
      </c>
      <c r="D1058" s="19" t="s">
        <v>277</v>
      </c>
      <c r="E1058" s="19"/>
      <c r="F1058" s="201">
        <v>387748.9</v>
      </c>
      <c r="G1058" s="201">
        <v>0</v>
      </c>
      <c r="H1058" s="201">
        <v>387748.9</v>
      </c>
      <c r="I1058" s="202">
        <v>0</v>
      </c>
      <c r="J1058" s="203">
        <f t="shared" si="14"/>
        <v>100</v>
      </c>
      <c r="K1058" s="203"/>
    </row>
    <row r="1059" spans="1:11" ht="25.5" x14ac:dyDescent="0.25">
      <c r="A1059" s="179" t="s">
        <v>278</v>
      </c>
      <c r="B1059" s="19" t="s">
        <v>319</v>
      </c>
      <c r="C1059" s="19" t="s">
        <v>13</v>
      </c>
      <c r="D1059" s="19" t="s">
        <v>279</v>
      </c>
      <c r="E1059" s="19"/>
      <c r="F1059" s="201">
        <v>122559.8</v>
      </c>
      <c r="G1059" s="201">
        <v>0</v>
      </c>
      <c r="H1059" s="201">
        <v>122559.8</v>
      </c>
      <c r="I1059" s="202">
        <v>0</v>
      </c>
      <c r="J1059" s="203">
        <f t="shared" si="14"/>
        <v>100</v>
      </c>
      <c r="K1059" s="203"/>
    </row>
    <row r="1060" spans="1:11" x14ac:dyDescent="0.25">
      <c r="A1060" s="179" t="s">
        <v>280</v>
      </c>
      <c r="B1060" s="19" t="s">
        <v>319</v>
      </c>
      <c r="C1060" s="19" t="s">
        <v>13</v>
      </c>
      <c r="D1060" s="19" t="s">
        <v>281</v>
      </c>
      <c r="E1060" s="19"/>
      <c r="F1060" s="201">
        <v>7106.8</v>
      </c>
      <c r="G1060" s="201">
        <v>0</v>
      </c>
      <c r="H1060" s="201">
        <v>7106.8</v>
      </c>
      <c r="I1060" s="202">
        <v>0</v>
      </c>
      <c r="J1060" s="203">
        <f t="shared" si="14"/>
        <v>100</v>
      </c>
      <c r="K1060" s="203"/>
    </row>
    <row r="1061" spans="1:11" ht="38.25" x14ac:dyDescent="0.25">
      <c r="A1061" s="179" t="s">
        <v>148</v>
      </c>
      <c r="B1061" s="19" t="s">
        <v>319</v>
      </c>
      <c r="C1061" s="19" t="s">
        <v>13</v>
      </c>
      <c r="D1061" s="19" t="s">
        <v>281</v>
      </c>
      <c r="E1061" s="19" t="s">
        <v>149</v>
      </c>
      <c r="F1061" s="201">
        <v>7106.8</v>
      </c>
      <c r="G1061" s="201">
        <v>0</v>
      </c>
      <c r="H1061" s="201">
        <v>7106.8</v>
      </c>
      <c r="I1061" s="202">
        <v>0</v>
      </c>
      <c r="J1061" s="203">
        <f t="shared" si="14"/>
        <v>100</v>
      </c>
      <c r="K1061" s="203"/>
    </row>
    <row r="1062" spans="1:11" x14ac:dyDescent="0.25">
      <c r="A1062" s="179" t="s">
        <v>150</v>
      </c>
      <c r="B1062" s="19" t="s">
        <v>319</v>
      </c>
      <c r="C1062" s="19" t="s">
        <v>13</v>
      </c>
      <c r="D1062" s="19" t="s">
        <v>281</v>
      </c>
      <c r="E1062" s="19" t="s">
        <v>151</v>
      </c>
      <c r="F1062" s="201">
        <v>5357.2</v>
      </c>
      <c r="G1062" s="201">
        <v>0</v>
      </c>
      <c r="H1062" s="201">
        <v>5357.2</v>
      </c>
      <c r="I1062" s="202">
        <v>0</v>
      </c>
      <c r="J1062" s="203">
        <f t="shared" si="14"/>
        <v>100</v>
      </c>
      <c r="K1062" s="203"/>
    </row>
    <row r="1063" spans="1:11" x14ac:dyDescent="0.25">
      <c r="A1063" s="179" t="s">
        <v>240</v>
      </c>
      <c r="B1063" s="19" t="s">
        <v>319</v>
      </c>
      <c r="C1063" s="19" t="s">
        <v>13</v>
      </c>
      <c r="D1063" s="19" t="s">
        <v>281</v>
      </c>
      <c r="E1063" s="19" t="s">
        <v>241</v>
      </c>
      <c r="F1063" s="201">
        <v>1749.6</v>
      </c>
      <c r="G1063" s="201">
        <v>0</v>
      </c>
      <c r="H1063" s="201">
        <v>1749.6</v>
      </c>
      <c r="I1063" s="202">
        <v>0</v>
      </c>
      <c r="J1063" s="203">
        <f t="shared" si="14"/>
        <v>100</v>
      </c>
      <c r="K1063" s="203"/>
    </row>
    <row r="1064" spans="1:11" ht="38.25" x14ac:dyDescent="0.25">
      <c r="A1064" s="179" t="s">
        <v>733</v>
      </c>
      <c r="B1064" s="19" t="s">
        <v>319</v>
      </c>
      <c r="C1064" s="19" t="s">
        <v>13</v>
      </c>
      <c r="D1064" s="19" t="s">
        <v>734</v>
      </c>
      <c r="E1064" s="19"/>
      <c r="F1064" s="201">
        <v>109258.4</v>
      </c>
      <c r="G1064" s="201">
        <v>0</v>
      </c>
      <c r="H1064" s="201">
        <v>109258.4</v>
      </c>
      <c r="I1064" s="202">
        <v>0</v>
      </c>
      <c r="J1064" s="203">
        <f t="shared" si="14"/>
        <v>100</v>
      </c>
      <c r="K1064" s="203"/>
    </row>
    <row r="1065" spans="1:11" ht="38.25" x14ac:dyDescent="0.25">
      <c r="A1065" s="179" t="s">
        <v>148</v>
      </c>
      <c r="B1065" s="19" t="s">
        <v>319</v>
      </c>
      <c r="C1065" s="19" t="s">
        <v>13</v>
      </c>
      <c r="D1065" s="19" t="s">
        <v>734</v>
      </c>
      <c r="E1065" s="19" t="s">
        <v>149</v>
      </c>
      <c r="F1065" s="201">
        <v>109258.4</v>
      </c>
      <c r="G1065" s="201">
        <v>0</v>
      </c>
      <c r="H1065" s="201">
        <v>109258.4</v>
      </c>
      <c r="I1065" s="202">
        <v>0</v>
      </c>
      <c r="J1065" s="203">
        <f t="shared" si="14"/>
        <v>100</v>
      </c>
      <c r="K1065" s="203"/>
    </row>
    <row r="1066" spans="1:11" x14ac:dyDescent="0.25">
      <c r="A1066" s="179" t="s">
        <v>150</v>
      </c>
      <c r="B1066" s="19" t="s">
        <v>319</v>
      </c>
      <c r="C1066" s="19" t="s">
        <v>13</v>
      </c>
      <c r="D1066" s="19" t="s">
        <v>734</v>
      </c>
      <c r="E1066" s="19" t="s">
        <v>151</v>
      </c>
      <c r="F1066" s="201">
        <v>109258.4</v>
      </c>
      <c r="G1066" s="201">
        <v>0</v>
      </c>
      <c r="H1066" s="201">
        <v>109258.4</v>
      </c>
      <c r="I1066" s="202">
        <v>0</v>
      </c>
      <c r="J1066" s="203">
        <f t="shared" si="14"/>
        <v>100</v>
      </c>
      <c r="K1066" s="203"/>
    </row>
    <row r="1067" spans="1:11" ht="51" x14ac:dyDescent="0.25">
      <c r="A1067" s="179" t="s">
        <v>735</v>
      </c>
      <c r="B1067" s="19" t="s">
        <v>319</v>
      </c>
      <c r="C1067" s="19" t="s">
        <v>13</v>
      </c>
      <c r="D1067" s="19" t="s">
        <v>736</v>
      </c>
      <c r="E1067" s="19"/>
      <c r="F1067" s="201">
        <v>6194.6</v>
      </c>
      <c r="G1067" s="201">
        <v>0</v>
      </c>
      <c r="H1067" s="201">
        <v>6194.6</v>
      </c>
      <c r="I1067" s="202">
        <v>0</v>
      </c>
      <c r="J1067" s="203">
        <f t="shared" si="14"/>
        <v>100</v>
      </c>
      <c r="K1067" s="203"/>
    </row>
    <row r="1068" spans="1:11" ht="38.25" x14ac:dyDescent="0.25">
      <c r="A1068" s="179" t="s">
        <v>148</v>
      </c>
      <c r="B1068" s="19" t="s">
        <v>319</v>
      </c>
      <c r="C1068" s="19" t="s">
        <v>13</v>
      </c>
      <c r="D1068" s="19" t="s">
        <v>736</v>
      </c>
      <c r="E1068" s="19" t="s">
        <v>149</v>
      </c>
      <c r="F1068" s="201">
        <v>6194.6</v>
      </c>
      <c r="G1068" s="201">
        <v>0</v>
      </c>
      <c r="H1068" s="201">
        <v>6194.6</v>
      </c>
      <c r="I1068" s="202">
        <v>0</v>
      </c>
      <c r="J1068" s="203">
        <f t="shared" si="14"/>
        <v>100</v>
      </c>
      <c r="K1068" s="203"/>
    </row>
    <row r="1069" spans="1:11" x14ac:dyDescent="0.25">
      <c r="A1069" s="179" t="s">
        <v>150</v>
      </c>
      <c r="B1069" s="19" t="s">
        <v>319</v>
      </c>
      <c r="C1069" s="19" t="s">
        <v>13</v>
      </c>
      <c r="D1069" s="19" t="s">
        <v>736</v>
      </c>
      <c r="E1069" s="19" t="s">
        <v>151</v>
      </c>
      <c r="F1069" s="201">
        <v>6194.6</v>
      </c>
      <c r="G1069" s="201">
        <v>0</v>
      </c>
      <c r="H1069" s="201">
        <v>6194.6</v>
      </c>
      <c r="I1069" s="202">
        <v>0</v>
      </c>
      <c r="J1069" s="203">
        <f t="shared" si="14"/>
        <v>100</v>
      </c>
      <c r="K1069" s="203"/>
    </row>
    <row r="1070" spans="1:11" ht="38.25" x14ac:dyDescent="0.25">
      <c r="A1070" s="179" t="s">
        <v>737</v>
      </c>
      <c r="B1070" s="19" t="s">
        <v>319</v>
      </c>
      <c r="C1070" s="19" t="s">
        <v>13</v>
      </c>
      <c r="D1070" s="19" t="s">
        <v>738</v>
      </c>
      <c r="E1070" s="19"/>
      <c r="F1070" s="201">
        <v>290</v>
      </c>
      <c r="G1070" s="201">
        <v>0</v>
      </c>
      <c r="H1070" s="201">
        <v>290</v>
      </c>
      <c r="I1070" s="202">
        <v>0</v>
      </c>
      <c r="J1070" s="203">
        <f t="shared" si="14"/>
        <v>100</v>
      </c>
      <c r="K1070" s="203"/>
    </row>
    <row r="1071" spans="1:11" ht="25.5" x14ac:dyDescent="0.25">
      <c r="A1071" s="179" t="s">
        <v>739</v>
      </c>
      <c r="B1071" s="19" t="s">
        <v>319</v>
      </c>
      <c r="C1071" s="19" t="s">
        <v>13</v>
      </c>
      <c r="D1071" s="19" t="s">
        <v>740</v>
      </c>
      <c r="E1071" s="19"/>
      <c r="F1071" s="201">
        <v>290</v>
      </c>
      <c r="G1071" s="201">
        <v>0</v>
      </c>
      <c r="H1071" s="201">
        <v>290</v>
      </c>
      <c r="I1071" s="202">
        <v>0</v>
      </c>
      <c r="J1071" s="203">
        <f t="shared" si="14"/>
        <v>100</v>
      </c>
      <c r="K1071" s="203"/>
    </row>
    <row r="1072" spans="1:11" ht="25.5" x14ac:dyDescent="0.25">
      <c r="A1072" s="179" t="s">
        <v>40</v>
      </c>
      <c r="B1072" s="19" t="s">
        <v>319</v>
      </c>
      <c r="C1072" s="19" t="s">
        <v>13</v>
      </c>
      <c r="D1072" s="19" t="s">
        <v>740</v>
      </c>
      <c r="E1072" s="19" t="s">
        <v>41</v>
      </c>
      <c r="F1072" s="201">
        <v>25</v>
      </c>
      <c r="G1072" s="201">
        <v>0</v>
      </c>
      <c r="H1072" s="201">
        <v>25</v>
      </c>
      <c r="I1072" s="202">
        <v>0</v>
      </c>
      <c r="J1072" s="203">
        <f t="shared" si="14"/>
        <v>100</v>
      </c>
      <c r="K1072" s="203"/>
    </row>
    <row r="1073" spans="1:11" ht="38.25" x14ac:dyDescent="0.25">
      <c r="A1073" s="179" t="s">
        <v>42</v>
      </c>
      <c r="B1073" s="19" t="s">
        <v>319</v>
      </c>
      <c r="C1073" s="19" t="s">
        <v>13</v>
      </c>
      <c r="D1073" s="19" t="s">
        <v>740</v>
      </c>
      <c r="E1073" s="19" t="s">
        <v>43</v>
      </c>
      <c r="F1073" s="201">
        <v>25</v>
      </c>
      <c r="G1073" s="201">
        <v>0</v>
      </c>
      <c r="H1073" s="201">
        <v>25</v>
      </c>
      <c r="I1073" s="202">
        <v>0</v>
      </c>
      <c r="J1073" s="203">
        <f t="shared" si="14"/>
        <v>100</v>
      </c>
      <c r="K1073" s="203"/>
    </row>
    <row r="1074" spans="1:11" ht="25.5" x14ac:dyDescent="0.25">
      <c r="A1074" s="179" t="s">
        <v>114</v>
      </c>
      <c r="B1074" s="19" t="s">
        <v>319</v>
      </c>
      <c r="C1074" s="19" t="s">
        <v>13</v>
      </c>
      <c r="D1074" s="19" t="s">
        <v>740</v>
      </c>
      <c r="E1074" s="19" t="s">
        <v>115</v>
      </c>
      <c r="F1074" s="201">
        <v>265</v>
      </c>
      <c r="G1074" s="201">
        <v>0</v>
      </c>
      <c r="H1074" s="201">
        <v>265</v>
      </c>
      <c r="I1074" s="202">
        <v>0</v>
      </c>
      <c r="J1074" s="203">
        <f t="shared" si="14"/>
        <v>100</v>
      </c>
      <c r="K1074" s="203"/>
    </row>
    <row r="1075" spans="1:11" x14ac:dyDescent="0.25">
      <c r="A1075" s="179" t="s">
        <v>282</v>
      </c>
      <c r="B1075" s="19" t="s">
        <v>319</v>
      </c>
      <c r="C1075" s="19" t="s">
        <v>13</v>
      </c>
      <c r="D1075" s="19" t="s">
        <v>740</v>
      </c>
      <c r="E1075" s="19" t="s">
        <v>283</v>
      </c>
      <c r="F1075" s="201">
        <v>265</v>
      </c>
      <c r="G1075" s="201">
        <v>0</v>
      </c>
      <c r="H1075" s="201">
        <v>265</v>
      </c>
      <c r="I1075" s="202">
        <v>0</v>
      </c>
      <c r="J1075" s="203">
        <f t="shared" ref="J1075:J1138" si="15">H1075/F1075*100</f>
        <v>100</v>
      </c>
      <c r="K1075" s="203"/>
    </row>
    <row r="1076" spans="1:11" ht="25.5" x14ac:dyDescent="0.25">
      <c r="A1076" s="179" t="s">
        <v>741</v>
      </c>
      <c r="B1076" s="19" t="s">
        <v>319</v>
      </c>
      <c r="C1076" s="19" t="s">
        <v>13</v>
      </c>
      <c r="D1076" s="19" t="s">
        <v>742</v>
      </c>
      <c r="E1076" s="19"/>
      <c r="F1076" s="201">
        <v>264899.09999999998</v>
      </c>
      <c r="G1076" s="201">
        <v>0</v>
      </c>
      <c r="H1076" s="201">
        <v>264899.09999999998</v>
      </c>
      <c r="I1076" s="202">
        <v>0</v>
      </c>
      <c r="J1076" s="203">
        <f t="shared" si="15"/>
        <v>100</v>
      </c>
      <c r="K1076" s="203"/>
    </row>
    <row r="1077" spans="1:11" ht="38.25" x14ac:dyDescent="0.25">
      <c r="A1077" s="179" t="s">
        <v>743</v>
      </c>
      <c r="B1077" s="19" t="s">
        <v>319</v>
      </c>
      <c r="C1077" s="19" t="s">
        <v>13</v>
      </c>
      <c r="D1077" s="19" t="s">
        <v>744</v>
      </c>
      <c r="E1077" s="19"/>
      <c r="F1077" s="201">
        <v>264899.09999999998</v>
      </c>
      <c r="G1077" s="201">
        <v>0</v>
      </c>
      <c r="H1077" s="201">
        <v>264899.09999999998</v>
      </c>
      <c r="I1077" s="202">
        <v>0</v>
      </c>
      <c r="J1077" s="203">
        <f t="shared" si="15"/>
        <v>100</v>
      </c>
      <c r="K1077" s="203"/>
    </row>
    <row r="1078" spans="1:11" ht="25.5" x14ac:dyDescent="0.25">
      <c r="A1078" s="179" t="s">
        <v>40</v>
      </c>
      <c r="B1078" s="19" t="s">
        <v>319</v>
      </c>
      <c r="C1078" s="19" t="s">
        <v>13</v>
      </c>
      <c r="D1078" s="19" t="s">
        <v>744</v>
      </c>
      <c r="E1078" s="19" t="s">
        <v>41</v>
      </c>
      <c r="F1078" s="201">
        <v>188.7</v>
      </c>
      <c r="G1078" s="201">
        <v>0</v>
      </c>
      <c r="H1078" s="201">
        <v>188.7</v>
      </c>
      <c r="I1078" s="202">
        <v>0</v>
      </c>
      <c r="J1078" s="203">
        <f t="shared" si="15"/>
        <v>100</v>
      </c>
      <c r="K1078" s="203"/>
    </row>
    <row r="1079" spans="1:11" ht="38.25" x14ac:dyDescent="0.25">
      <c r="A1079" s="179" t="s">
        <v>42</v>
      </c>
      <c r="B1079" s="19" t="s">
        <v>319</v>
      </c>
      <c r="C1079" s="19" t="s">
        <v>13</v>
      </c>
      <c r="D1079" s="19" t="s">
        <v>744</v>
      </c>
      <c r="E1079" s="19" t="s">
        <v>43</v>
      </c>
      <c r="F1079" s="201">
        <v>188.7</v>
      </c>
      <c r="G1079" s="201">
        <v>0</v>
      </c>
      <c r="H1079" s="201">
        <v>188.7</v>
      </c>
      <c r="I1079" s="202">
        <v>0</v>
      </c>
      <c r="J1079" s="203">
        <f t="shared" si="15"/>
        <v>100</v>
      </c>
      <c r="K1079" s="203"/>
    </row>
    <row r="1080" spans="1:11" ht="38.25" x14ac:dyDescent="0.25">
      <c r="A1080" s="179" t="s">
        <v>148</v>
      </c>
      <c r="B1080" s="19" t="s">
        <v>319</v>
      </c>
      <c r="C1080" s="19" t="s">
        <v>13</v>
      </c>
      <c r="D1080" s="19" t="s">
        <v>744</v>
      </c>
      <c r="E1080" s="19" t="s">
        <v>149</v>
      </c>
      <c r="F1080" s="201">
        <v>264710.40000000002</v>
      </c>
      <c r="G1080" s="201">
        <v>0</v>
      </c>
      <c r="H1080" s="201">
        <v>264710.40000000002</v>
      </c>
      <c r="I1080" s="202">
        <v>0</v>
      </c>
      <c r="J1080" s="203">
        <f t="shared" si="15"/>
        <v>100</v>
      </c>
      <c r="K1080" s="203"/>
    </row>
    <row r="1081" spans="1:11" x14ac:dyDescent="0.25">
      <c r="A1081" s="179" t="s">
        <v>150</v>
      </c>
      <c r="B1081" s="19" t="s">
        <v>319</v>
      </c>
      <c r="C1081" s="19" t="s">
        <v>13</v>
      </c>
      <c r="D1081" s="19" t="s">
        <v>744</v>
      </c>
      <c r="E1081" s="19" t="s">
        <v>151</v>
      </c>
      <c r="F1081" s="201">
        <v>168880.3</v>
      </c>
      <c r="G1081" s="201">
        <v>0</v>
      </c>
      <c r="H1081" s="201">
        <v>168880.3</v>
      </c>
      <c r="I1081" s="202">
        <v>0</v>
      </c>
      <c r="J1081" s="203">
        <f t="shared" si="15"/>
        <v>100</v>
      </c>
      <c r="K1081" s="203"/>
    </row>
    <row r="1082" spans="1:11" x14ac:dyDescent="0.25">
      <c r="A1082" s="179" t="s">
        <v>240</v>
      </c>
      <c r="B1082" s="19" t="s">
        <v>319</v>
      </c>
      <c r="C1082" s="19" t="s">
        <v>13</v>
      </c>
      <c r="D1082" s="19" t="s">
        <v>744</v>
      </c>
      <c r="E1082" s="19" t="s">
        <v>241</v>
      </c>
      <c r="F1082" s="201">
        <v>95830.1</v>
      </c>
      <c r="G1082" s="201">
        <v>0</v>
      </c>
      <c r="H1082" s="201">
        <v>95830.1</v>
      </c>
      <c r="I1082" s="202">
        <v>0</v>
      </c>
      <c r="J1082" s="203">
        <f t="shared" si="15"/>
        <v>100</v>
      </c>
      <c r="K1082" s="203"/>
    </row>
    <row r="1083" spans="1:11" x14ac:dyDescent="0.25">
      <c r="A1083" s="179" t="s">
        <v>18</v>
      </c>
      <c r="B1083" s="19" t="s">
        <v>319</v>
      </c>
      <c r="C1083" s="19" t="s">
        <v>13</v>
      </c>
      <c r="D1083" s="19" t="s">
        <v>745</v>
      </c>
      <c r="E1083" s="19"/>
      <c r="F1083" s="201">
        <v>976.5</v>
      </c>
      <c r="G1083" s="201">
        <v>0</v>
      </c>
      <c r="H1083" s="201">
        <v>976.5</v>
      </c>
      <c r="I1083" s="202">
        <v>0</v>
      </c>
      <c r="J1083" s="203">
        <f t="shared" si="15"/>
        <v>100</v>
      </c>
      <c r="K1083" s="203"/>
    </row>
    <row r="1084" spans="1:11" ht="38.25" x14ac:dyDescent="0.25">
      <c r="A1084" s="179" t="s">
        <v>20</v>
      </c>
      <c r="B1084" s="19" t="s">
        <v>319</v>
      </c>
      <c r="C1084" s="19" t="s">
        <v>13</v>
      </c>
      <c r="D1084" s="19" t="s">
        <v>746</v>
      </c>
      <c r="E1084" s="19"/>
      <c r="F1084" s="201">
        <v>976.5</v>
      </c>
      <c r="G1084" s="201">
        <v>0</v>
      </c>
      <c r="H1084" s="201">
        <v>976.5</v>
      </c>
      <c r="I1084" s="202">
        <v>0</v>
      </c>
      <c r="J1084" s="203">
        <f t="shared" si="15"/>
        <v>100</v>
      </c>
      <c r="K1084" s="203"/>
    </row>
    <row r="1085" spans="1:11" x14ac:dyDescent="0.25">
      <c r="A1085" s="179" t="s">
        <v>280</v>
      </c>
      <c r="B1085" s="19" t="s">
        <v>319</v>
      </c>
      <c r="C1085" s="19" t="s">
        <v>13</v>
      </c>
      <c r="D1085" s="19" t="s">
        <v>747</v>
      </c>
      <c r="E1085" s="19"/>
      <c r="F1085" s="201">
        <v>976.5</v>
      </c>
      <c r="G1085" s="201">
        <v>0</v>
      </c>
      <c r="H1085" s="201">
        <v>976.5</v>
      </c>
      <c r="I1085" s="202">
        <v>0</v>
      </c>
      <c r="J1085" s="203">
        <f t="shared" si="15"/>
        <v>100</v>
      </c>
      <c r="K1085" s="203"/>
    </row>
    <row r="1086" spans="1:11" ht="25.5" x14ac:dyDescent="0.25">
      <c r="A1086" s="179" t="s">
        <v>40</v>
      </c>
      <c r="B1086" s="19" t="s">
        <v>319</v>
      </c>
      <c r="C1086" s="19" t="s">
        <v>13</v>
      </c>
      <c r="D1086" s="19" t="s">
        <v>747</v>
      </c>
      <c r="E1086" s="19" t="s">
        <v>41</v>
      </c>
      <c r="F1086" s="201">
        <v>841.5</v>
      </c>
      <c r="G1086" s="201">
        <v>0</v>
      </c>
      <c r="H1086" s="201">
        <v>841.5</v>
      </c>
      <c r="I1086" s="202">
        <v>0</v>
      </c>
      <c r="J1086" s="203">
        <f t="shared" si="15"/>
        <v>100</v>
      </c>
      <c r="K1086" s="203"/>
    </row>
    <row r="1087" spans="1:11" ht="38.25" x14ac:dyDescent="0.25">
      <c r="A1087" s="179" t="s">
        <v>42</v>
      </c>
      <c r="B1087" s="19" t="s">
        <v>319</v>
      </c>
      <c r="C1087" s="19" t="s">
        <v>13</v>
      </c>
      <c r="D1087" s="19" t="s">
        <v>747</v>
      </c>
      <c r="E1087" s="19" t="s">
        <v>43</v>
      </c>
      <c r="F1087" s="201">
        <v>841.5</v>
      </c>
      <c r="G1087" s="201">
        <v>0</v>
      </c>
      <c r="H1087" s="201">
        <v>841.5</v>
      </c>
      <c r="I1087" s="202">
        <v>0</v>
      </c>
      <c r="J1087" s="203">
        <f t="shared" si="15"/>
        <v>100</v>
      </c>
      <c r="K1087" s="203"/>
    </row>
    <row r="1088" spans="1:11" ht="25.5" x14ac:dyDescent="0.25">
      <c r="A1088" s="179" t="s">
        <v>114</v>
      </c>
      <c r="B1088" s="19" t="s">
        <v>319</v>
      </c>
      <c r="C1088" s="19" t="s">
        <v>13</v>
      </c>
      <c r="D1088" s="19" t="s">
        <v>747</v>
      </c>
      <c r="E1088" s="19" t="s">
        <v>115</v>
      </c>
      <c r="F1088" s="201">
        <v>135</v>
      </c>
      <c r="G1088" s="201">
        <v>0</v>
      </c>
      <c r="H1088" s="201">
        <v>135</v>
      </c>
      <c r="I1088" s="202">
        <v>0</v>
      </c>
      <c r="J1088" s="203">
        <f t="shared" si="15"/>
        <v>100</v>
      </c>
      <c r="K1088" s="203"/>
    </row>
    <row r="1089" spans="1:11" x14ac:dyDescent="0.25">
      <c r="A1089" s="179" t="s">
        <v>282</v>
      </c>
      <c r="B1089" s="19" t="s">
        <v>319</v>
      </c>
      <c r="C1089" s="19" t="s">
        <v>13</v>
      </c>
      <c r="D1089" s="19" t="s">
        <v>747</v>
      </c>
      <c r="E1089" s="19" t="s">
        <v>283</v>
      </c>
      <c r="F1089" s="201">
        <v>135</v>
      </c>
      <c r="G1089" s="201">
        <v>0</v>
      </c>
      <c r="H1089" s="201">
        <v>135</v>
      </c>
      <c r="I1089" s="202">
        <v>0</v>
      </c>
      <c r="J1089" s="203">
        <f t="shared" si="15"/>
        <v>100</v>
      </c>
      <c r="K1089" s="203"/>
    </row>
    <row r="1090" spans="1:11" ht="25.5" x14ac:dyDescent="0.25">
      <c r="A1090" s="179" t="s">
        <v>62</v>
      </c>
      <c r="B1090" s="19" t="s">
        <v>319</v>
      </c>
      <c r="C1090" s="19" t="s">
        <v>13</v>
      </c>
      <c r="D1090" s="19" t="s">
        <v>63</v>
      </c>
      <c r="E1090" s="19"/>
      <c r="F1090" s="201">
        <v>352.3</v>
      </c>
      <c r="G1090" s="201">
        <v>0</v>
      </c>
      <c r="H1090" s="201">
        <v>352.3</v>
      </c>
      <c r="I1090" s="202">
        <v>0</v>
      </c>
      <c r="J1090" s="203">
        <f t="shared" si="15"/>
        <v>100</v>
      </c>
      <c r="K1090" s="203"/>
    </row>
    <row r="1091" spans="1:11" ht="25.5" x14ac:dyDescent="0.25">
      <c r="A1091" s="179" t="s">
        <v>64</v>
      </c>
      <c r="B1091" s="19" t="s">
        <v>319</v>
      </c>
      <c r="C1091" s="19" t="s">
        <v>13</v>
      </c>
      <c r="D1091" s="19" t="s">
        <v>65</v>
      </c>
      <c r="E1091" s="19"/>
      <c r="F1091" s="201">
        <v>20.2</v>
      </c>
      <c r="G1091" s="201">
        <v>0</v>
      </c>
      <c r="H1091" s="201">
        <v>20.2</v>
      </c>
      <c r="I1091" s="202">
        <v>0</v>
      </c>
      <c r="J1091" s="203">
        <f t="shared" si="15"/>
        <v>100</v>
      </c>
      <c r="K1091" s="203"/>
    </row>
    <row r="1092" spans="1:11" ht="25.5" x14ac:dyDescent="0.25">
      <c r="A1092" s="179" t="s">
        <v>748</v>
      </c>
      <c r="B1092" s="19" t="s">
        <v>319</v>
      </c>
      <c r="C1092" s="19" t="s">
        <v>13</v>
      </c>
      <c r="D1092" s="19" t="s">
        <v>749</v>
      </c>
      <c r="E1092" s="19"/>
      <c r="F1092" s="201">
        <v>20.2</v>
      </c>
      <c r="G1092" s="201">
        <v>0</v>
      </c>
      <c r="H1092" s="201">
        <v>20.2</v>
      </c>
      <c r="I1092" s="202">
        <v>0</v>
      </c>
      <c r="J1092" s="203">
        <f t="shared" si="15"/>
        <v>100</v>
      </c>
      <c r="K1092" s="203"/>
    </row>
    <row r="1093" spans="1:11" ht="38.25" x14ac:dyDescent="0.25">
      <c r="A1093" s="179" t="s">
        <v>750</v>
      </c>
      <c r="B1093" s="19" t="s">
        <v>319</v>
      </c>
      <c r="C1093" s="19" t="s">
        <v>13</v>
      </c>
      <c r="D1093" s="19" t="s">
        <v>751</v>
      </c>
      <c r="E1093" s="19"/>
      <c r="F1093" s="201">
        <v>20.2</v>
      </c>
      <c r="G1093" s="201">
        <v>0</v>
      </c>
      <c r="H1093" s="201">
        <v>20.2</v>
      </c>
      <c r="I1093" s="202">
        <v>0</v>
      </c>
      <c r="J1093" s="203">
        <f t="shared" si="15"/>
        <v>100</v>
      </c>
      <c r="K1093" s="203"/>
    </row>
    <row r="1094" spans="1:11" ht="38.25" x14ac:dyDescent="0.25">
      <c r="A1094" s="179" t="s">
        <v>148</v>
      </c>
      <c r="B1094" s="19" t="s">
        <v>319</v>
      </c>
      <c r="C1094" s="19" t="s">
        <v>13</v>
      </c>
      <c r="D1094" s="19" t="s">
        <v>751</v>
      </c>
      <c r="E1094" s="19" t="s">
        <v>149</v>
      </c>
      <c r="F1094" s="201">
        <v>20.2</v>
      </c>
      <c r="G1094" s="201">
        <v>0</v>
      </c>
      <c r="H1094" s="201">
        <v>20.2</v>
      </c>
      <c r="I1094" s="202">
        <v>0</v>
      </c>
      <c r="J1094" s="203">
        <f t="shared" si="15"/>
        <v>100</v>
      </c>
      <c r="K1094" s="203"/>
    </row>
    <row r="1095" spans="1:11" x14ac:dyDescent="0.25">
      <c r="A1095" s="179" t="s">
        <v>240</v>
      </c>
      <c r="B1095" s="19" t="s">
        <v>319</v>
      </c>
      <c r="C1095" s="19" t="s">
        <v>13</v>
      </c>
      <c r="D1095" s="19" t="s">
        <v>751</v>
      </c>
      <c r="E1095" s="19" t="s">
        <v>241</v>
      </c>
      <c r="F1095" s="201">
        <v>20.2</v>
      </c>
      <c r="G1095" s="201">
        <v>0</v>
      </c>
      <c r="H1095" s="201">
        <v>20.2</v>
      </c>
      <c r="I1095" s="202">
        <v>0</v>
      </c>
      <c r="J1095" s="203">
        <f t="shared" si="15"/>
        <v>100</v>
      </c>
      <c r="K1095" s="203"/>
    </row>
    <row r="1096" spans="1:11" x14ac:dyDescent="0.25">
      <c r="A1096" s="179" t="s">
        <v>333</v>
      </c>
      <c r="B1096" s="19" t="s">
        <v>319</v>
      </c>
      <c r="C1096" s="19" t="s">
        <v>13</v>
      </c>
      <c r="D1096" s="19" t="s">
        <v>334</v>
      </c>
      <c r="E1096" s="19"/>
      <c r="F1096" s="201">
        <v>332.1</v>
      </c>
      <c r="G1096" s="201">
        <v>0</v>
      </c>
      <c r="H1096" s="201">
        <v>332.1</v>
      </c>
      <c r="I1096" s="202">
        <v>0</v>
      </c>
      <c r="J1096" s="203">
        <f t="shared" si="15"/>
        <v>100</v>
      </c>
      <c r="K1096" s="203"/>
    </row>
    <row r="1097" spans="1:11" ht="51" x14ac:dyDescent="0.25">
      <c r="A1097" s="179" t="s">
        <v>335</v>
      </c>
      <c r="B1097" s="19" t="s">
        <v>319</v>
      </c>
      <c r="C1097" s="19" t="s">
        <v>13</v>
      </c>
      <c r="D1097" s="19" t="s">
        <v>336</v>
      </c>
      <c r="E1097" s="19"/>
      <c r="F1097" s="201">
        <v>284.60000000000002</v>
      </c>
      <c r="G1097" s="201">
        <v>0</v>
      </c>
      <c r="H1097" s="201">
        <v>284.60000000000002</v>
      </c>
      <c r="I1097" s="202">
        <v>0</v>
      </c>
      <c r="J1097" s="203">
        <f t="shared" si="15"/>
        <v>100</v>
      </c>
      <c r="K1097" s="203"/>
    </row>
    <row r="1098" spans="1:11" ht="76.5" x14ac:dyDescent="0.25">
      <c r="A1098" s="179" t="s">
        <v>693</v>
      </c>
      <c r="B1098" s="19" t="s">
        <v>319</v>
      </c>
      <c r="C1098" s="19" t="s">
        <v>13</v>
      </c>
      <c r="D1098" s="19" t="s">
        <v>694</v>
      </c>
      <c r="E1098" s="19"/>
      <c r="F1098" s="201">
        <v>284.60000000000002</v>
      </c>
      <c r="G1098" s="201">
        <v>0</v>
      </c>
      <c r="H1098" s="201">
        <v>284.60000000000002</v>
      </c>
      <c r="I1098" s="202">
        <v>0</v>
      </c>
      <c r="J1098" s="203">
        <f t="shared" si="15"/>
        <v>100</v>
      </c>
      <c r="K1098" s="203"/>
    </row>
    <row r="1099" spans="1:11" ht="38.25" x14ac:dyDescent="0.25">
      <c r="A1099" s="179" t="s">
        <v>148</v>
      </c>
      <c r="B1099" s="19" t="s">
        <v>319</v>
      </c>
      <c r="C1099" s="19" t="s">
        <v>13</v>
      </c>
      <c r="D1099" s="19" t="s">
        <v>694</v>
      </c>
      <c r="E1099" s="19" t="s">
        <v>149</v>
      </c>
      <c r="F1099" s="201">
        <v>284.60000000000002</v>
      </c>
      <c r="G1099" s="201">
        <v>0</v>
      </c>
      <c r="H1099" s="201">
        <v>284.60000000000002</v>
      </c>
      <c r="I1099" s="202">
        <v>0</v>
      </c>
      <c r="J1099" s="203">
        <f t="shared" si="15"/>
        <v>100</v>
      </c>
      <c r="K1099" s="203"/>
    </row>
    <row r="1100" spans="1:11" x14ac:dyDescent="0.25">
      <c r="A1100" s="179" t="s">
        <v>240</v>
      </c>
      <c r="B1100" s="19" t="s">
        <v>319</v>
      </c>
      <c r="C1100" s="19" t="s">
        <v>13</v>
      </c>
      <c r="D1100" s="19" t="s">
        <v>694</v>
      </c>
      <c r="E1100" s="19" t="s">
        <v>241</v>
      </c>
      <c r="F1100" s="201">
        <v>284.60000000000002</v>
      </c>
      <c r="G1100" s="201">
        <v>0</v>
      </c>
      <c r="H1100" s="201">
        <v>284.60000000000002</v>
      </c>
      <c r="I1100" s="202">
        <v>0</v>
      </c>
      <c r="J1100" s="203">
        <f t="shared" si="15"/>
        <v>100</v>
      </c>
      <c r="K1100" s="203"/>
    </row>
    <row r="1101" spans="1:11" ht="51" x14ac:dyDescent="0.25">
      <c r="A1101" s="179" t="s">
        <v>752</v>
      </c>
      <c r="B1101" s="19" t="s">
        <v>319</v>
      </c>
      <c r="C1101" s="19" t="s">
        <v>13</v>
      </c>
      <c r="D1101" s="19" t="s">
        <v>753</v>
      </c>
      <c r="E1101" s="19"/>
      <c r="F1101" s="201">
        <v>47.5</v>
      </c>
      <c r="G1101" s="201">
        <v>0</v>
      </c>
      <c r="H1101" s="201">
        <v>47.5</v>
      </c>
      <c r="I1101" s="202">
        <v>0</v>
      </c>
      <c r="J1101" s="203">
        <f t="shared" si="15"/>
        <v>100</v>
      </c>
      <c r="K1101" s="203"/>
    </row>
    <row r="1102" spans="1:11" ht="63.75" x14ac:dyDescent="0.25">
      <c r="A1102" s="179" t="s">
        <v>754</v>
      </c>
      <c r="B1102" s="19" t="s">
        <v>319</v>
      </c>
      <c r="C1102" s="19" t="s">
        <v>13</v>
      </c>
      <c r="D1102" s="19" t="s">
        <v>755</v>
      </c>
      <c r="E1102" s="19"/>
      <c r="F1102" s="201">
        <v>47.5</v>
      </c>
      <c r="G1102" s="201">
        <v>0</v>
      </c>
      <c r="H1102" s="201">
        <v>47.5</v>
      </c>
      <c r="I1102" s="202">
        <v>0</v>
      </c>
      <c r="J1102" s="203">
        <f t="shared" si="15"/>
        <v>100</v>
      </c>
      <c r="K1102" s="203"/>
    </row>
    <row r="1103" spans="1:11" ht="38.25" x14ac:dyDescent="0.25">
      <c r="A1103" s="179" t="s">
        <v>148</v>
      </c>
      <c r="B1103" s="19" t="s">
        <v>319</v>
      </c>
      <c r="C1103" s="19" t="s">
        <v>13</v>
      </c>
      <c r="D1103" s="19" t="s">
        <v>755</v>
      </c>
      <c r="E1103" s="19" t="s">
        <v>149</v>
      </c>
      <c r="F1103" s="201">
        <v>47.5</v>
      </c>
      <c r="G1103" s="201">
        <v>0</v>
      </c>
      <c r="H1103" s="201">
        <v>47.5</v>
      </c>
      <c r="I1103" s="202">
        <v>0</v>
      </c>
      <c r="J1103" s="203">
        <f t="shared" si="15"/>
        <v>100</v>
      </c>
      <c r="K1103" s="203"/>
    </row>
    <row r="1104" spans="1:11" x14ac:dyDescent="0.25">
      <c r="A1104" s="179" t="s">
        <v>240</v>
      </c>
      <c r="B1104" s="19" t="s">
        <v>319</v>
      </c>
      <c r="C1104" s="19" t="s">
        <v>13</v>
      </c>
      <c r="D1104" s="19" t="s">
        <v>755</v>
      </c>
      <c r="E1104" s="19" t="s">
        <v>241</v>
      </c>
      <c r="F1104" s="201">
        <v>47.5</v>
      </c>
      <c r="G1104" s="201">
        <v>0</v>
      </c>
      <c r="H1104" s="201">
        <v>47.5</v>
      </c>
      <c r="I1104" s="202">
        <v>0</v>
      </c>
      <c r="J1104" s="203">
        <f t="shared" si="15"/>
        <v>100</v>
      </c>
      <c r="K1104" s="203"/>
    </row>
    <row r="1105" spans="1:11" ht="25.5" x14ac:dyDescent="0.25">
      <c r="A1105" s="179" t="s">
        <v>436</v>
      </c>
      <c r="B1105" s="19" t="s">
        <v>319</v>
      </c>
      <c r="C1105" s="19" t="s">
        <v>13</v>
      </c>
      <c r="D1105" s="19" t="s">
        <v>437</v>
      </c>
      <c r="E1105" s="19"/>
      <c r="F1105" s="201">
        <v>922.9</v>
      </c>
      <c r="G1105" s="201">
        <v>0</v>
      </c>
      <c r="H1105" s="201">
        <v>713</v>
      </c>
      <c r="I1105" s="202">
        <v>0</v>
      </c>
      <c r="J1105" s="203">
        <f t="shared" si="15"/>
        <v>77.256474157546862</v>
      </c>
      <c r="K1105" s="203"/>
    </row>
    <row r="1106" spans="1:11" ht="38.25" x14ac:dyDescent="0.25">
      <c r="A1106" s="179" t="s">
        <v>444</v>
      </c>
      <c r="B1106" s="19" t="s">
        <v>319</v>
      </c>
      <c r="C1106" s="19" t="s">
        <v>13</v>
      </c>
      <c r="D1106" s="19" t="s">
        <v>445</v>
      </c>
      <c r="E1106" s="19"/>
      <c r="F1106" s="201">
        <v>922.9</v>
      </c>
      <c r="G1106" s="201">
        <v>0</v>
      </c>
      <c r="H1106" s="201">
        <v>713</v>
      </c>
      <c r="I1106" s="202">
        <v>0</v>
      </c>
      <c r="J1106" s="203">
        <f t="shared" si="15"/>
        <v>77.256474157546862</v>
      </c>
      <c r="K1106" s="203"/>
    </row>
    <row r="1107" spans="1:11" ht="51" x14ac:dyDescent="0.25">
      <c r="A1107" s="179" t="s">
        <v>446</v>
      </c>
      <c r="B1107" s="19" t="s">
        <v>319</v>
      </c>
      <c r="C1107" s="19" t="s">
        <v>13</v>
      </c>
      <c r="D1107" s="19" t="s">
        <v>447</v>
      </c>
      <c r="E1107" s="19"/>
      <c r="F1107" s="201">
        <v>922.9</v>
      </c>
      <c r="G1107" s="201">
        <v>0</v>
      </c>
      <c r="H1107" s="201">
        <v>713</v>
      </c>
      <c r="I1107" s="202">
        <v>0</v>
      </c>
      <c r="J1107" s="203">
        <f t="shared" si="15"/>
        <v>77.256474157546862</v>
      </c>
      <c r="K1107" s="203"/>
    </row>
    <row r="1108" spans="1:11" ht="51" x14ac:dyDescent="0.25">
      <c r="A1108" s="179" t="s">
        <v>448</v>
      </c>
      <c r="B1108" s="19" t="s">
        <v>319</v>
      </c>
      <c r="C1108" s="19" t="s">
        <v>13</v>
      </c>
      <c r="D1108" s="19" t="s">
        <v>449</v>
      </c>
      <c r="E1108" s="19"/>
      <c r="F1108" s="201">
        <v>922.9</v>
      </c>
      <c r="G1108" s="201">
        <v>0</v>
      </c>
      <c r="H1108" s="201">
        <v>713</v>
      </c>
      <c r="I1108" s="202">
        <v>0</v>
      </c>
      <c r="J1108" s="203">
        <f t="shared" si="15"/>
        <v>77.256474157546862</v>
      </c>
      <c r="K1108" s="203"/>
    </row>
    <row r="1109" spans="1:11" ht="25.5" x14ac:dyDescent="0.25">
      <c r="A1109" s="179" t="s">
        <v>40</v>
      </c>
      <c r="B1109" s="19" t="s">
        <v>319</v>
      </c>
      <c r="C1109" s="19" t="s">
        <v>13</v>
      </c>
      <c r="D1109" s="19" t="s">
        <v>449</v>
      </c>
      <c r="E1109" s="19" t="s">
        <v>41</v>
      </c>
      <c r="F1109" s="201">
        <v>922.9</v>
      </c>
      <c r="G1109" s="201">
        <v>0</v>
      </c>
      <c r="H1109" s="201">
        <v>713</v>
      </c>
      <c r="I1109" s="202">
        <v>0</v>
      </c>
      <c r="J1109" s="203">
        <f t="shared" si="15"/>
        <v>77.256474157546862</v>
      </c>
      <c r="K1109" s="203"/>
    </row>
    <row r="1110" spans="1:11" ht="38.25" x14ac:dyDescent="0.25">
      <c r="A1110" s="179" t="s">
        <v>42</v>
      </c>
      <c r="B1110" s="19" t="s">
        <v>319</v>
      </c>
      <c r="C1110" s="19" t="s">
        <v>13</v>
      </c>
      <c r="D1110" s="19" t="s">
        <v>449</v>
      </c>
      <c r="E1110" s="19" t="s">
        <v>43</v>
      </c>
      <c r="F1110" s="201">
        <v>922.9</v>
      </c>
      <c r="G1110" s="201">
        <v>0</v>
      </c>
      <c r="H1110" s="201">
        <v>713</v>
      </c>
      <c r="I1110" s="202">
        <v>0</v>
      </c>
      <c r="J1110" s="203">
        <f t="shared" si="15"/>
        <v>77.256474157546862</v>
      </c>
      <c r="K1110" s="203"/>
    </row>
    <row r="1111" spans="1:11" x14ac:dyDescent="0.25">
      <c r="A1111" s="179" t="s">
        <v>28</v>
      </c>
      <c r="B1111" s="19" t="s">
        <v>319</v>
      </c>
      <c r="C1111" s="19" t="s">
        <v>13</v>
      </c>
      <c r="D1111" s="19" t="s">
        <v>29</v>
      </c>
      <c r="E1111" s="19"/>
      <c r="F1111" s="201">
        <v>33</v>
      </c>
      <c r="G1111" s="201">
        <v>0</v>
      </c>
      <c r="H1111" s="201">
        <v>33</v>
      </c>
      <c r="I1111" s="202">
        <v>0</v>
      </c>
      <c r="J1111" s="203">
        <f t="shared" si="15"/>
        <v>100</v>
      </c>
      <c r="K1111" s="203"/>
    </row>
    <row r="1112" spans="1:11" ht="38.25" x14ac:dyDescent="0.25">
      <c r="A1112" s="179" t="s">
        <v>112</v>
      </c>
      <c r="B1112" s="19" t="s">
        <v>319</v>
      </c>
      <c r="C1112" s="19" t="s">
        <v>13</v>
      </c>
      <c r="D1112" s="19" t="s">
        <v>113</v>
      </c>
      <c r="E1112" s="19"/>
      <c r="F1112" s="201">
        <v>33</v>
      </c>
      <c r="G1112" s="201">
        <v>0</v>
      </c>
      <c r="H1112" s="201">
        <v>33</v>
      </c>
      <c r="I1112" s="202">
        <v>0</v>
      </c>
      <c r="J1112" s="203">
        <f t="shared" si="15"/>
        <v>100</v>
      </c>
      <c r="K1112" s="203"/>
    </row>
    <row r="1113" spans="1:11" ht="25.5" x14ac:dyDescent="0.25">
      <c r="A1113" s="179" t="s">
        <v>40</v>
      </c>
      <c r="B1113" s="19" t="s">
        <v>319</v>
      </c>
      <c r="C1113" s="19" t="s">
        <v>13</v>
      </c>
      <c r="D1113" s="19" t="s">
        <v>113</v>
      </c>
      <c r="E1113" s="19" t="s">
        <v>41</v>
      </c>
      <c r="F1113" s="201">
        <v>33</v>
      </c>
      <c r="G1113" s="201">
        <v>0</v>
      </c>
      <c r="H1113" s="201">
        <v>33</v>
      </c>
      <c r="I1113" s="202">
        <v>0</v>
      </c>
      <c r="J1113" s="203">
        <f t="shared" si="15"/>
        <v>100</v>
      </c>
      <c r="K1113" s="203"/>
    </row>
    <row r="1114" spans="1:11" ht="38.25" x14ac:dyDescent="0.25">
      <c r="A1114" s="179" t="s">
        <v>42</v>
      </c>
      <c r="B1114" s="19" t="s">
        <v>319</v>
      </c>
      <c r="C1114" s="19" t="s">
        <v>13</v>
      </c>
      <c r="D1114" s="19" t="s">
        <v>113</v>
      </c>
      <c r="E1114" s="19" t="s">
        <v>43</v>
      </c>
      <c r="F1114" s="201">
        <v>33</v>
      </c>
      <c r="G1114" s="201">
        <v>0</v>
      </c>
      <c r="H1114" s="201">
        <v>33</v>
      </c>
      <c r="I1114" s="202">
        <v>0</v>
      </c>
      <c r="J1114" s="203">
        <f t="shared" si="15"/>
        <v>100</v>
      </c>
      <c r="K1114" s="203"/>
    </row>
    <row r="1115" spans="1:11" x14ac:dyDescent="0.25">
      <c r="A1115" s="181" t="s">
        <v>756</v>
      </c>
      <c r="B1115" s="14" t="s">
        <v>401</v>
      </c>
      <c r="C1115" s="14"/>
      <c r="D1115" s="14"/>
      <c r="E1115" s="14"/>
      <c r="F1115" s="15">
        <v>268708.90000000002</v>
      </c>
      <c r="G1115" s="15">
        <f>G1116+G1123+G1152</f>
        <v>222823</v>
      </c>
      <c r="H1115" s="15">
        <v>263648</v>
      </c>
      <c r="I1115" s="15">
        <f>I1116+I1123+I1152</f>
        <v>217919.6</v>
      </c>
      <c r="J1115" s="213">
        <f t="shared" si="15"/>
        <v>98.116586387722919</v>
      </c>
      <c r="K1115" s="205">
        <v>97.799419270003554</v>
      </c>
    </row>
    <row r="1116" spans="1:11" x14ac:dyDescent="0.25">
      <c r="A1116" s="178" t="s">
        <v>757</v>
      </c>
      <c r="B1116" s="20" t="s">
        <v>401</v>
      </c>
      <c r="C1116" s="20" t="s">
        <v>13</v>
      </c>
      <c r="D1116" s="20"/>
      <c r="E1116" s="20"/>
      <c r="F1116" s="198">
        <v>25800</v>
      </c>
      <c r="G1116" s="198">
        <v>0</v>
      </c>
      <c r="H1116" s="198">
        <v>25740.6</v>
      </c>
      <c r="I1116" s="199">
        <v>0</v>
      </c>
      <c r="J1116" s="200">
        <f t="shared" si="15"/>
        <v>99.769767441860452</v>
      </c>
      <c r="K1116" s="200"/>
    </row>
    <row r="1117" spans="1:11" ht="25.5" x14ac:dyDescent="0.25">
      <c r="A1117" s="179" t="s">
        <v>62</v>
      </c>
      <c r="B1117" s="19" t="s">
        <v>401</v>
      </c>
      <c r="C1117" s="19" t="s">
        <v>13</v>
      </c>
      <c r="D1117" s="19" t="s">
        <v>63</v>
      </c>
      <c r="E1117" s="19"/>
      <c r="F1117" s="201">
        <v>25800</v>
      </c>
      <c r="G1117" s="201">
        <v>0</v>
      </c>
      <c r="H1117" s="201">
        <v>25740.6</v>
      </c>
      <c r="I1117" s="202">
        <v>0</v>
      </c>
      <c r="J1117" s="203">
        <f t="shared" si="15"/>
        <v>99.769767441860452</v>
      </c>
      <c r="K1117" s="203"/>
    </row>
    <row r="1118" spans="1:11" ht="25.5" x14ac:dyDescent="0.25">
      <c r="A1118" s="179" t="s">
        <v>64</v>
      </c>
      <c r="B1118" s="19" t="s">
        <v>401</v>
      </c>
      <c r="C1118" s="19" t="s">
        <v>13</v>
      </c>
      <c r="D1118" s="19" t="s">
        <v>65</v>
      </c>
      <c r="E1118" s="19"/>
      <c r="F1118" s="201">
        <v>25800</v>
      </c>
      <c r="G1118" s="201">
        <v>0</v>
      </c>
      <c r="H1118" s="201">
        <v>25740.6</v>
      </c>
      <c r="I1118" s="202">
        <v>0</v>
      </c>
      <c r="J1118" s="203">
        <f t="shared" si="15"/>
        <v>99.769767441860452</v>
      </c>
      <c r="K1118" s="203"/>
    </row>
    <row r="1119" spans="1:11" ht="51" x14ac:dyDescent="0.25">
      <c r="A1119" s="179" t="s">
        <v>758</v>
      </c>
      <c r="B1119" s="19" t="s">
        <v>401</v>
      </c>
      <c r="C1119" s="19" t="s">
        <v>13</v>
      </c>
      <c r="D1119" s="19" t="s">
        <v>759</v>
      </c>
      <c r="E1119" s="19"/>
      <c r="F1119" s="201">
        <v>25800</v>
      </c>
      <c r="G1119" s="201">
        <v>0</v>
      </c>
      <c r="H1119" s="201">
        <v>25740.6</v>
      </c>
      <c r="I1119" s="202">
        <v>0</v>
      </c>
      <c r="J1119" s="203">
        <f t="shared" si="15"/>
        <v>99.769767441860452</v>
      </c>
      <c r="K1119" s="203"/>
    </row>
    <row r="1120" spans="1:11" ht="38.25" x14ac:dyDescent="0.25">
      <c r="A1120" s="179" t="s">
        <v>760</v>
      </c>
      <c r="B1120" s="19" t="s">
        <v>401</v>
      </c>
      <c r="C1120" s="19" t="s">
        <v>13</v>
      </c>
      <c r="D1120" s="19" t="s">
        <v>761</v>
      </c>
      <c r="E1120" s="19"/>
      <c r="F1120" s="201">
        <v>25800</v>
      </c>
      <c r="G1120" s="201">
        <v>0</v>
      </c>
      <c r="H1120" s="201">
        <v>25740.6</v>
      </c>
      <c r="I1120" s="202">
        <v>0</v>
      </c>
      <c r="J1120" s="203">
        <f t="shared" si="15"/>
        <v>99.769767441860452</v>
      </c>
      <c r="K1120" s="203"/>
    </row>
    <row r="1121" spans="1:11" ht="25.5" x14ac:dyDescent="0.25">
      <c r="A1121" s="179" t="s">
        <v>114</v>
      </c>
      <c r="B1121" s="19" t="s">
        <v>401</v>
      </c>
      <c r="C1121" s="19" t="s">
        <v>13</v>
      </c>
      <c r="D1121" s="19" t="s">
        <v>761</v>
      </c>
      <c r="E1121" s="19" t="s">
        <v>115</v>
      </c>
      <c r="F1121" s="201">
        <v>25800</v>
      </c>
      <c r="G1121" s="201">
        <v>0</v>
      </c>
      <c r="H1121" s="201">
        <v>25740.6</v>
      </c>
      <c r="I1121" s="202">
        <v>0</v>
      </c>
      <c r="J1121" s="203">
        <f t="shared" si="15"/>
        <v>99.769767441860452</v>
      </c>
      <c r="K1121" s="203"/>
    </row>
    <row r="1122" spans="1:11" ht="25.5" x14ac:dyDescent="0.25">
      <c r="A1122" s="179" t="s">
        <v>161</v>
      </c>
      <c r="B1122" s="19" t="s">
        <v>401</v>
      </c>
      <c r="C1122" s="19" t="s">
        <v>13</v>
      </c>
      <c r="D1122" s="19" t="s">
        <v>761</v>
      </c>
      <c r="E1122" s="19" t="s">
        <v>162</v>
      </c>
      <c r="F1122" s="201">
        <v>25800</v>
      </c>
      <c r="G1122" s="201">
        <v>0</v>
      </c>
      <c r="H1122" s="201">
        <v>25740.6</v>
      </c>
      <c r="I1122" s="202">
        <v>0</v>
      </c>
      <c r="J1122" s="203">
        <f t="shared" si="15"/>
        <v>99.769767441860452</v>
      </c>
      <c r="K1122" s="203"/>
    </row>
    <row r="1123" spans="1:11" x14ac:dyDescent="0.25">
      <c r="A1123" s="178" t="s">
        <v>762</v>
      </c>
      <c r="B1123" s="20" t="s">
        <v>401</v>
      </c>
      <c r="C1123" s="20" t="s">
        <v>33</v>
      </c>
      <c r="D1123" s="20"/>
      <c r="E1123" s="20"/>
      <c r="F1123" s="198">
        <v>143836.6</v>
      </c>
      <c r="G1123" s="198">
        <f>G1124+G1130</f>
        <v>132331</v>
      </c>
      <c r="H1123" s="198">
        <v>143745.4</v>
      </c>
      <c r="I1123" s="198">
        <f>I1124+I1130</f>
        <v>132331</v>
      </c>
      <c r="J1123" s="200">
        <f t="shared" si="15"/>
        <v>99.936594719285623</v>
      </c>
      <c r="K1123" s="200">
        <v>100</v>
      </c>
    </row>
    <row r="1124" spans="1:11" x14ac:dyDescent="0.25">
      <c r="A1124" s="179" t="s">
        <v>763</v>
      </c>
      <c r="B1124" s="19" t="s">
        <v>401</v>
      </c>
      <c r="C1124" s="19" t="s">
        <v>33</v>
      </c>
      <c r="D1124" s="19" t="s">
        <v>764</v>
      </c>
      <c r="E1124" s="19"/>
      <c r="F1124" s="201">
        <v>4200</v>
      </c>
      <c r="G1124" s="201">
        <v>0</v>
      </c>
      <c r="H1124" s="201">
        <v>4200</v>
      </c>
      <c r="I1124" s="202">
        <v>0</v>
      </c>
      <c r="J1124" s="203">
        <f t="shared" si="15"/>
        <v>100</v>
      </c>
      <c r="K1124" s="203"/>
    </row>
    <row r="1125" spans="1:11" ht="25.5" x14ac:dyDescent="0.25">
      <c r="A1125" s="179" t="s">
        <v>765</v>
      </c>
      <c r="B1125" s="19" t="s">
        <v>401</v>
      </c>
      <c r="C1125" s="19" t="s">
        <v>33</v>
      </c>
      <c r="D1125" s="19" t="s">
        <v>766</v>
      </c>
      <c r="E1125" s="19"/>
      <c r="F1125" s="201">
        <v>4200</v>
      </c>
      <c r="G1125" s="201">
        <v>0</v>
      </c>
      <c r="H1125" s="201">
        <v>4200</v>
      </c>
      <c r="I1125" s="202">
        <v>0</v>
      </c>
      <c r="J1125" s="203">
        <f t="shared" si="15"/>
        <v>100</v>
      </c>
      <c r="K1125" s="203"/>
    </row>
    <row r="1126" spans="1:11" ht="38.25" x14ac:dyDescent="0.25">
      <c r="A1126" s="179" t="s">
        <v>767</v>
      </c>
      <c r="B1126" s="19" t="s">
        <v>401</v>
      </c>
      <c r="C1126" s="19" t="s">
        <v>33</v>
      </c>
      <c r="D1126" s="19" t="s">
        <v>768</v>
      </c>
      <c r="E1126" s="19"/>
      <c r="F1126" s="201">
        <v>4200</v>
      </c>
      <c r="G1126" s="201">
        <v>0</v>
      </c>
      <c r="H1126" s="201">
        <v>4200</v>
      </c>
      <c r="I1126" s="202">
        <v>0</v>
      </c>
      <c r="J1126" s="203">
        <f t="shared" si="15"/>
        <v>100</v>
      </c>
      <c r="K1126" s="203"/>
    </row>
    <row r="1127" spans="1:11" ht="76.5" x14ac:dyDescent="0.25">
      <c r="A1127" s="179" t="s">
        <v>769</v>
      </c>
      <c r="B1127" s="19" t="s">
        <v>401</v>
      </c>
      <c r="C1127" s="19" t="s">
        <v>33</v>
      </c>
      <c r="D1127" s="19" t="s">
        <v>770</v>
      </c>
      <c r="E1127" s="19"/>
      <c r="F1127" s="201">
        <v>4200</v>
      </c>
      <c r="G1127" s="201">
        <v>0</v>
      </c>
      <c r="H1127" s="201">
        <v>4200</v>
      </c>
      <c r="I1127" s="202">
        <v>0</v>
      </c>
      <c r="J1127" s="203">
        <f t="shared" si="15"/>
        <v>100</v>
      </c>
      <c r="K1127" s="203"/>
    </row>
    <row r="1128" spans="1:11" ht="25.5" x14ac:dyDescent="0.25">
      <c r="A1128" s="179" t="s">
        <v>114</v>
      </c>
      <c r="B1128" s="19" t="s">
        <v>401</v>
      </c>
      <c r="C1128" s="19" t="s">
        <v>33</v>
      </c>
      <c r="D1128" s="19" t="s">
        <v>770</v>
      </c>
      <c r="E1128" s="19" t="s">
        <v>115</v>
      </c>
      <c r="F1128" s="201">
        <v>4200</v>
      </c>
      <c r="G1128" s="201">
        <v>0</v>
      </c>
      <c r="H1128" s="201">
        <v>4200</v>
      </c>
      <c r="I1128" s="202">
        <v>0</v>
      </c>
      <c r="J1128" s="203">
        <f t="shared" si="15"/>
        <v>100</v>
      </c>
      <c r="K1128" s="203"/>
    </row>
    <row r="1129" spans="1:11" ht="25.5" x14ac:dyDescent="0.25">
      <c r="A1129" s="179" t="s">
        <v>771</v>
      </c>
      <c r="B1129" s="19" t="s">
        <v>401</v>
      </c>
      <c r="C1129" s="19" t="s">
        <v>33</v>
      </c>
      <c r="D1129" s="19" t="s">
        <v>770</v>
      </c>
      <c r="E1129" s="19" t="s">
        <v>772</v>
      </c>
      <c r="F1129" s="201">
        <v>4200</v>
      </c>
      <c r="G1129" s="201">
        <v>0</v>
      </c>
      <c r="H1129" s="201">
        <v>4200</v>
      </c>
      <c r="I1129" s="202">
        <v>0</v>
      </c>
      <c r="J1129" s="203">
        <f t="shared" si="15"/>
        <v>100</v>
      </c>
      <c r="K1129" s="203"/>
    </row>
    <row r="1130" spans="1:11" ht="25.5" x14ac:dyDescent="0.25">
      <c r="A1130" s="179" t="s">
        <v>62</v>
      </c>
      <c r="B1130" s="19" t="s">
        <v>401</v>
      </c>
      <c r="C1130" s="19" t="s">
        <v>33</v>
      </c>
      <c r="D1130" s="19" t="s">
        <v>63</v>
      </c>
      <c r="E1130" s="19"/>
      <c r="F1130" s="201">
        <v>132733.6</v>
      </c>
      <c r="G1130" s="201">
        <v>132331</v>
      </c>
      <c r="H1130" s="201">
        <v>132733.6</v>
      </c>
      <c r="I1130" s="202">
        <v>132331</v>
      </c>
      <c r="J1130" s="203">
        <f t="shared" si="15"/>
        <v>100</v>
      </c>
      <c r="K1130" s="203">
        <v>100</v>
      </c>
    </row>
    <row r="1131" spans="1:11" ht="25.5" x14ac:dyDescent="0.25">
      <c r="A1131" s="179" t="s">
        <v>64</v>
      </c>
      <c r="B1131" s="19" t="s">
        <v>401</v>
      </c>
      <c r="C1131" s="19" t="s">
        <v>33</v>
      </c>
      <c r="D1131" s="19" t="s">
        <v>65</v>
      </c>
      <c r="E1131" s="19"/>
      <c r="F1131" s="201">
        <v>132733.6</v>
      </c>
      <c r="G1131" s="201">
        <v>132331</v>
      </c>
      <c r="H1131" s="201">
        <v>132733.6</v>
      </c>
      <c r="I1131" s="202">
        <v>132331</v>
      </c>
      <c r="J1131" s="203">
        <f t="shared" si="15"/>
        <v>100</v>
      </c>
      <c r="K1131" s="203">
        <v>100</v>
      </c>
    </row>
    <row r="1132" spans="1:11" ht="63.75" x14ac:dyDescent="0.25">
      <c r="A1132" s="179" t="s">
        <v>66</v>
      </c>
      <c r="B1132" s="19" t="s">
        <v>401</v>
      </c>
      <c r="C1132" s="19" t="s">
        <v>33</v>
      </c>
      <c r="D1132" s="19" t="s">
        <v>67</v>
      </c>
      <c r="E1132" s="19"/>
      <c r="F1132" s="201">
        <v>132331</v>
      </c>
      <c r="G1132" s="201">
        <v>132331</v>
      </c>
      <c r="H1132" s="201">
        <v>132331</v>
      </c>
      <c r="I1132" s="202">
        <v>132331</v>
      </c>
      <c r="J1132" s="203">
        <f t="shared" si="15"/>
        <v>100</v>
      </c>
      <c r="K1132" s="203">
        <v>100</v>
      </c>
    </row>
    <row r="1133" spans="1:11" ht="25.5" x14ac:dyDescent="0.25">
      <c r="A1133" s="179" t="s">
        <v>773</v>
      </c>
      <c r="B1133" s="19" t="s">
        <v>401</v>
      </c>
      <c r="C1133" s="19" t="s">
        <v>33</v>
      </c>
      <c r="D1133" s="19" t="s">
        <v>774</v>
      </c>
      <c r="E1133" s="19"/>
      <c r="F1133" s="201">
        <v>132331</v>
      </c>
      <c r="G1133" s="201">
        <v>132331</v>
      </c>
      <c r="H1133" s="201">
        <v>132331</v>
      </c>
      <c r="I1133" s="202">
        <v>132331</v>
      </c>
      <c r="J1133" s="203">
        <f t="shared" si="15"/>
        <v>100</v>
      </c>
      <c r="K1133" s="203">
        <v>100</v>
      </c>
    </row>
    <row r="1134" spans="1:11" ht="25.5" x14ac:dyDescent="0.25">
      <c r="A1134" s="179" t="s">
        <v>40</v>
      </c>
      <c r="B1134" s="19" t="s">
        <v>401</v>
      </c>
      <c r="C1134" s="19" t="s">
        <v>33</v>
      </c>
      <c r="D1134" s="19" t="s">
        <v>774</v>
      </c>
      <c r="E1134" s="19" t="s">
        <v>41</v>
      </c>
      <c r="F1134" s="201">
        <v>982.4</v>
      </c>
      <c r="G1134" s="201">
        <v>982.4</v>
      </c>
      <c r="H1134" s="201">
        <v>982.4</v>
      </c>
      <c r="I1134" s="206">
        <v>982.4</v>
      </c>
      <c r="J1134" s="203">
        <f t="shared" si="15"/>
        <v>100</v>
      </c>
      <c r="K1134" s="203">
        <v>100</v>
      </c>
    </row>
    <row r="1135" spans="1:11" ht="38.25" x14ac:dyDescent="0.25">
      <c r="A1135" s="179" t="s">
        <v>42</v>
      </c>
      <c r="B1135" s="19" t="s">
        <v>401</v>
      </c>
      <c r="C1135" s="19" t="s">
        <v>33</v>
      </c>
      <c r="D1135" s="19" t="s">
        <v>774</v>
      </c>
      <c r="E1135" s="19" t="s">
        <v>43</v>
      </c>
      <c r="F1135" s="201">
        <v>982.4</v>
      </c>
      <c r="G1135" s="201">
        <v>982.4</v>
      </c>
      <c r="H1135" s="201">
        <v>982.4</v>
      </c>
      <c r="I1135" s="206">
        <v>982.4</v>
      </c>
      <c r="J1135" s="203">
        <f t="shared" si="15"/>
        <v>100</v>
      </c>
      <c r="K1135" s="203">
        <v>100</v>
      </c>
    </row>
    <row r="1136" spans="1:11" ht="25.5" x14ac:dyDescent="0.25">
      <c r="A1136" s="179" t="s">
        <v>114</v>
      </c>
      <c r="B1136" s="19" t="s">
        <v>401</v>
      </c>
      <c r="C1136" s="19" t="s">
        <v>33</v>
      </c>
      <c r="D1136" s="19" t="s">
        <v>774</v>
      </c>
      <c r="E1136" s="19" t="s">
        <v>115</v>
      </c>
      <c r="F1136" s="201">
        <v>131348.6</v>
      </c>
      <c r="G1136" s="201">
        <v>131348.6</v>
      </c>
      <c r="H1136" s="201">
        <v>131348.6</v>
      </c>
      <c r="I1136" s="202">
        <v>131348.6</v>
      </c>
      <c r="J1136" s="203">
        <f t="shared" si="15"/>
        <v>100</v>
      </c>
      <c r="K1136" s="203">
        <v>100</v>
      </c>
    </row>
    <row r="1137" spans="1:11" ht="25.5" x14ac:dyDescent="0.25">
      <c r="A1137" s="179" t="s">
        <v>161</v>
      </c>
      <c r="B1137" s="19" t="s">
        <v>401</v>
      </c>
      <c r="C1137" s="19" t="s">
        <v>33</v>
      </c>
      <c r="D1137" s="19" t="s">
        <v>774</v>
      </c>
      <c r="E1137" s="19" t="s">
        <v>162</v>
      </c>
      <c r="F1137" s="201">
        <v>131348.6</v>
      </c>
      <c r="G1137" s="201">
        <v>131348.6</v>
      </c>
      <c r="H1137" s="201">
        <v>131348.6</v>
      </c>
      <c r="I1137" s="202">
        <v>131348.6</v>
      </c>
      <c r="J1137" s="203">
        <f t="shared" si="15"/>
        <v>100</v>
      </c>
      <c r="K1137" s="203">
        <v>100</v>
      </c>
    </row>
    <row r="1138" spans="1:11" ht="25.5" x14ac:dyDescent="0.25">
      <c r="A1138" s="179" t="s">
        <v>775</v>
      </c>
      <c r="B1138" s="19" t="s">
        <v>401</v>
      </c>
      <c r="C1138" s="19" t="s">
        <v>33</v>
      </c>
      <c r="D1138" s="19" t="s">
        <v>776</v>
      </c>
      <c r="E1138" s="19"/>
      <c r="F1138" s="201">
        <v>402.6</v>
      </c>
      <c r="G1138" s="201">
        <v>0</v>
      </c>
      <c r="H1138" s="201">
        <v>402.6</v>
      </c>
      <c r="I1138" s="202">
        <v>0</v>
      </c>
      <c r="J1138" s="203">
        <f t="shared" si="15"/>
        <v>100</v>
      </c>
      <c r="K1138" s="203"/>
    </row>
    <row r="1139" spans="1:11" x14ac:dyDescent="0.25">
      <c r="A1139" s="179" t="s">
        <v>777</v>
      </c>
      <c r="B1139" s="19" t="s">
        <v>401</v>
      </c>
      <c r="C1139" s="19" t="s">
        <v>33</v>
      </c>
      <c r="D1139" s="19" t="s">
        <v>778</v>
      </c>
      <c r="E1139" s="19"/>
      <c r="F1139" s="201">
        <v>402.6</v>
      </c>
      <c r="G1139" s="201">
        <v>0</v>
      </c>
      <c r="H1139" s="201">
        <v>402.6</v>
      </c>
      <c r="I1139" s="202">
        <v>0</v>
      </c>
      <c r="J1139" s="203">
        <f t="shared" ref="J1139:J1202" si="16">H1139/F1139*100</f>
        <v>100</v>
      </c>
      <c r="K1139" s="203"/>
    </row>
    <row r="1140" spans="1:11" ht="25.5" x14ac:dyDescent="0.25">
      <c r="A1140" s="179" t="s">
        <v>114</v>
      </c>
      <c r="B1140" s="19" t="s">
        <v>401</v>
      </c>
      <c r="C1140" s="19" t="s">
        <v>33</v>
      </c>
      <c r="D1140" s="19" t="s">
        <v>778</v>
      </c>
      <c r="E1140" s="19" t="s">
        <v>115</v>
      </c>
      <c r="F1140" s="201">
        <v>402.6</v>
      </c>
      <c r="G1140" s="201">
        <v>0</v>
      </c>
      <c r="H1140" s="201">
        <v>402.6</v>
      </c>
      <c r="I1140" s="202">
        <v>0</v>
      </c>
      <c r="J1140" s="203">
        <f t="shared" si="16"/>
        <v>100</v>
      </c>
      <c r="K1140" s="203"/>
    </row>
    <row r="1141" spans="1:11" ht="25.5" x14ac:dyDescent="0.25">
      <c r="A1141" s="179" t="s">
        <v>161</v>
      </c>
      <c r="B1141" s="19" t="s">
        <v>401</v>
      </c>
      <c r="C1141" s="19" t="s">
        <v>33</v>
      </c>
      <c r="D1141" s="19" t="s">
        <v>778</v>
      </c>
      <c r="E1141" s="19" t="s">
        <v>162</v>
      </c>
      <c r="F1141" s="201">
        <v>402.6</v>
      </c>
      <c r="G1141" s="201">
        <v>0</v>
      </c>
      <c r="H1141" s="201">
        <v>402.6</v>
      </c>
      <c r="I1141" s="202">
        <v>0</v>
      </c>
      <c r="J1141" s="203">
        <f t="shared" si="16"/>
        <v>100</v>
      </c>
      <c r="K1141" s="203"/>
    </row>
    <row r="1142" spans="1:11" x14ac:dyDescent="0.25">
      <c r="A1142" s="179" t="s">
        <v>78</v>
      </c>
      <c r="B1142" s="19" t="s">
        <v>401</v>
      </c>
      <c r="C1142" s="19" t="s">
        <v>33</v>
      </c>
      <c r="D1142" s="19" t="s">
        <v>79</v>
      </c>
      <c r="E1142" s="19"/>
      <c r="F1142" s="201">
        <v>294</v>
      </c>
      <c r="G1142" s="201">
        <v>0</v>
      </c>
      <c r="H1142" s="201">
        <v>293.8</v>
      </c>
      <c r="I1142" s="202">
        <v>0</v>
      </c>
      <c r="J1142" s="203">
        <f t="shared" si="16"/>
        <v>99.931972789115648</v>
      </c>
      <c r="K1142" s="203"/>
    </row>
    <row r="1143" spans="1:11" x14ac:dyDescent="0.25">
      <c r="A1143" s="179" t="s">
        <v>779</v>
      </c>
      <c r="B1143" s="19" t="s">
        <v>401</v>
      </c>
      <c r="C1143" s="19" t="s">
        <v>33</v>
      </c>
      <c r="D1143" s="19" t="s">
        <v>780</v>
      </c>
      <c r="E1143" s="19"/>
      <c r="F1143" s="201">
        <v>294</v>
      </c>
      <c r="G1143" s="201">
        <v>0</v>
      </c>
      <c r="H1143" s="201">
        <v>293.8</v>
      </c>
      <c r="I1143" s="202">
        <v>0</v>
      </c>
      <c r="J1143" s="203">
        <f t="shared" si="16"/>
        <v>99.931972789115648</v>
      </c>
      <c r="K1143" s="203"/>
    </row>
    <row r="1144" spans="1:11" ht="51" x14ac:dyDescent="0.25">
      <c r="A1144" s="179" t="s">
        <v>781</v>
      </c>
      <c r="B1144" s="19" t="s">
        <v>401</v>
      </c>
      <c r="C1144" s="19" t="s">
        <v>33</v>
      </c>
      <c r="D1144" s="19" t="s">
        <v>782</v>
      </c>
      <c r="E1144" s="19"/>
      <c r="F1144" s="201">
        <v>294</v>
      </c>
      <c r="G1144" s="201">
        <v>0</v>
      </c>
      <c r="H1144" s="201">
        <v>293.8</v>
      </c>
      <c r="I1144" s="202">
        <v>0</v>
      </c>
      <c r="J1144" s="203">
        <f t="shared" si="16"/>
        <v>99.931972789115648</v>
      </c>
      <c r="K1144" s="203"/>
    </row>
    <row r="1145" spans="1:11" ht="25.5" x14ac:dyDescent="0.25">
      <c r="A1145" s="179" t="s">
        <v>783</v>
      </c>
      <c r="B1145" s="19" t="s">
        <v>401</v>
      </c>
      <c r="C1145" s="19" t="s">
        <v>33</v>
      </c>
      <c r="D1145" s="19" t="s">
        <v>784</v>
      </c>
      <c r="E1145" s="19"/>
      <c r="F1145" s="201">
        <v>294</v>
      </c>
      <c r="G1145" s="201">
        <v>0</v>
      </c>
      <c r="H1145" s="201">
        <v>293.8</v>
      </c>
      <c r="I1145" s="202">
        <v>0</v>
      </c>
      <c r="J1145" s="203">
        <f t="shared" si="16"/>
        <v>99.931972789115648</v>
      </c>
      <c r="K1145" s="203"/>
    </row>
    <row r="1146" spans="1:11" ht="25.5" x14ac:dyDescent="0.25">
      <c r="A1146" s="179" t="s">
        <v>114</v>
      </c>
      <c r="B1146" s="19" t="s">
        <v>401</v>
      </c>
      <c r="C1146" s="19" t="s">
        <v>33</v>
      </c>
      <c r="D1146" s="19" t="s">
        <v>784</v>
      </c>
      <c r="E1146" s="19" t="s">
        <v>115</v>
      </c>
      <c r="F1146" s="201">
        <v>294</v>
      </c>
      <c r="G1146" s="201">
        <v>0</v>
      </c>
      <c r="H1146" s="201">
        <v>293.8</v>
      </c>
      <c r="I1146" s="202">
        <v>0</v>
      </c>
      <c r="J1146" s="203">
        <f t="shared" si="16"/>
        <v>99.931972789115648</v>
      </c>
      <c r="K1146" s="203"/>
    </row>
    <row r="1147" spans="1:11" ht="25.5" x14ac:dyDescent="0.25">
      <c r="A1147" s="179" t="s">
        <v>161</v>
      </c>
      <c r="B1147" s="19" t="s">
        <v>401</v>
      </c>
      <c r="C1147" s="19" t="s">
        <v>33</v>
      </c>
      <c r="D1147" s="19" t="s">
        <v>784</v>
      </c>
      <c r="E1147" s="19" t="s">
        <v>162</v>
      </c>
      <c r="F1147" s="201">
        <v>294</v>
      </c>
      <c r="G1147" s="201">
        <v>0</v>
      </c>
      <c r="H1147" s="201">
        <v>293.8</v>
      </c>
      <c r="I1147" s="202">
        <v>0</v>
      </c>
      <c r="J1147" s="203">
        <f t="shared" si="16"/>
        <v>99.931972789115648</v>
      </c>
      <c r="K1147" s="203"/>
    </row>
    <row r="1148" spans="1:11" x14ac:dyDescent="0.25">
      <c r="A1148" s="179" t="s">
        <v>28</v>
      </c>
      <c r="B1148" s="19" t="s">
        <v>401</v>
      </c>
      <c r="C1148" s="19" t="s">
        <v>33</v>
      </c>
      <c r="D1148" s="19" t="s">
        <v>29</v>
      </c>
      <c r="E1148" s="19"/>
      <c r="F1148" s="201">
        <v>6609</v>
      </c>
      <c r="G1148" s="201">
        <v>0</v>
      </c>
      <c r="H1148" s="201">
        <v>6518</v>
      </c>
      <c r="I1148" s="202">
        <v>0</v>
      </c>
      <c r="J1148" s="203">
        <f t="shared" si="16"/>
        <v>98.623089726131028</v>
      </c>
      <c r="K1148" s="203"/>
    </row>
    <row r="1149" spans="1:11" ht="25.5" x14ac:dyDescent="0.25">
      <c r="A1149" s="179" t="s">
        <v>785</v>
      </c>
      <c r="B1149" s="19" t="s">
        <v>401</v>
      </c>
      <c r="C1149" s="19" t="s">
        <v>33</v>
      </c>
      <c r="D1149" s="19" t="s">
        <v>786</v>
      </c>
      <c r="E1149" s="19"/>
      <c r="F1149" s="201">
        <v>6609</v>
      </c>
      <c r="G1149" s="201">
        <v>0</v>
      </c>
      <c r="H1149" s="201">
        <v>6518</v>
      </c>
      <c r="I1149" s="202">
        <v>0</v>
      </c>
      <c r="J1149" s="203">
        <f t="shared" si="16"/>
        <v>98.623089726131028</v>
      </c>
      <c r="K1149" s="203"/>
    </row>
    <row r="1150" spans="1:11" ht="25.5" x14ac:dyDescent="0.25">
      <c r="A1150" s="179" t="s">
        <v>114</v>
      </c>
      <c r="B1150" s="19" t="s">
        <v>401</v>
      </c>
      <c r="C1150" s="19" t="s">
        <v>33</v>
      </c>
      <c r="D1150" s="19" t="s">
        <v>786</v>
      </c>
      <c r="E1150" s="19" t="s">
        <v>115</v>
      </c>
      <c r="F1150" s="201">
        <v>6609</v>
      </c>
      <c r="G1150" s="201">
        <v>0</v>
      </c>
      <c r="H1150" s="201">
        <v>6518</v>
      </c>
      <c r="I1150" s="202">
        <v>0</v>
      </c>
      <c r="J1150" s="203">
        <f t="shared" si="16"/>
        <v>98.623089726131028</v>
      </c>
      <c r="K1150" s="203"/>
    </row>
    <row r="1151" spans="1:11" ht="25.5" x14ac:dyDescent="0.25">
      <c r="A1151" s="179" t="s">
        <v>771</v>
      </c>
      <c r="B1151" s="19" t="s">
        <v>401</v>
      </c>
      <c r="C1151" s="19" t="s">
        <v>33</v>
      </c>
      <c r="D1151" s="19" t="s">
        <v>786</v>
      </c>
      <c r="E1151" s="19" t="s">
        <v>772</v>
      </c>
      <c r="F1151" s="201">
        <v>6609</v>
      </c>
      <c r="G1151" s="201">
        <v>0</v>
      </c>
      <c r="H1151" s="201">
        <v>6518</v>
      </c>
      <c r="I1151" s="202">
        <v>0</v>
      </c>
      <c r="J1151" s="203">
        <f t="shared" si="16"/>
        <v>98.623089726131028</v>
      </c>
      <c r="K1151" s="203"/>
    </row>
    <row r="1152" spans="1:11" x14ac:dyDescent="0.25">
      <c r="A1152" s="178" t="s">
        <v>787</v>
      </c>
      <c r="B1152" s="20" t="s">
        <v>401</v>
      </c>
      <c r="C1152" s="20" t="s">
        <v>45</v>
      </c>
      <c r="D1152" s="20"/>
      <c r="E1152" s="20"/>
      <c r="F1152" s="198">
        <v>98953.5</v>
      </c>
      <c r="G1152" s="198">
        <f>G1153+G1161</f>
        <v>90492</v>
      </c>
      <c r="H1152" s="198">
        <v>94048.7</v>
      </c>
      <c r="I1152" s="198">
        <f>I1153+I1161</f>
        <v>85588.6</v>
      </c>
      <c r="J1152" s="200">
        <f t="shared" si="16"/>
        <v>95.043328432041307</v>
      </c>
      <c r="K1152" s="200">
        <v>94.6</v>
      </c>
    </row>
    <row r="1153" spans="1:11" x14ac:dyDescent="0.25">
      <c r="A1153" s="179" t="s">
        <v>54</v>
      </c>
      <c r="B1153" s="19" t="s">
        <v>401</v>
      </c>
      <c r="C1153" s="19" t="s">
        <v>45</v>
      </c>
      <c r="D1153" s="19" t="s">
        <v>55</v>
      </c>
      <c r="E1153" s="19"/>
      <c r="F1153" s="201">
        <v>62682</v>
      </c>
      <c r="G1153" s="201">
        <v>62682</v>
      </c>
      <c r="H1153" s="201">
        <v>57836.3</v>
      </c>
      <c r="I1153" s="202">
        <v>57836.3</v>
      </c>
      <c r="J1153" s="203">
        <f t="shared" si="16"/>
        <v>92.269391531859242</v>
      </c>
      <c r="K1153" s="203">
        <v>92.3</v>
      </c>
    </row>
    <row r="1154" spans="1:11" x14ac:dyDescent="0.25">
      <c r="A1154" s="179" t="s">
        <v>136</v>
      </c>
      <c r="B1154" s="19" t="s">
        <v>401</v>
      </c>
      <c r="C1154" s="19" t="s">
        <v>45</v>
      </c>
      <c r="D1154" s="19" t="s">
        <v>137</v>
      </c>
      <c r="E1154" s="19"/>
      <c r="F1154" s="201">
        <v>62682</v>
      </c>
      <c r="G1154" s="201">
        <v>62682</v>
      </c>
      <c r="H1154" s="201">
        <v>57836.3</v>
      </c>
      <c r="I1154" s="202">
        <v>57836.3</v>
      </c>
      <c r="J1154" s="203">
        <f t="shared" si="16"/>
        <v>92.269391531859242</v>
      </c>
      <c r="K1154" s="203">
        <v>92.3</v>
      </c>
    </row>
    <row r="1155" spans="1:11" ht="51" x14ac:dyDescent="0.25">
      <c r="A1155" s="179" t="s">
        <v>138</v>
      </c>
      <c r="B1155" s="19" t="s">
        <v>401</v>
      </c>
      <c r="C1155" s="19" t="s">
        <v>45</v>
      </c>
      <c r="D1155" s="19" t="s">
        <v>139</v>
      </c>
      <c r="E1155" s="19"/>
      <c r="F1155" s="201">
        <v>62682</v>
      </c>
      <c r="G1155" s="201">
        <v>62682</v>
      </c>
      <c r="H1155" s="201">
        <v>57836.3</v>
      </c>
      <c r="I1155" s="202">
        <v>57836.3</v>
      </c>
      <c r="J1155" s="203">
        <f t="shared" si="16"/>
        <v>92.269391531859242</v>
      </c>
      <c r="K1155" s="203">
        <v>92.3</v>
      </c>
    </row>
    <row r="1156" spans="1:11" ht="76.5" x14ac:dyDescent="0.25">
      <c r="A1156" s="179" t="s">
        <v>140</v>
      </c>
      <c r="B1156" s="19" t="s">
        <v>401</v>
      </c>
      <c r="C1156" s="19" t="s">
        <v>45</v>
      </c>
      <c r="D1156" s="19" t="s">
        <v>141</v>
      </c>
      <c r="E1156" s="19"/>
      <c r="F1156" s="201">
        <v>62682</v>
      </c>
      <c r="G1156" s="201">
        <v>62682</v>
      </c>
      <c r="H1156" s="201">
        <v>57836.3</v>
      </c>
      <c r="I1156" s="202">
        <v>57836.3</v>
      </c>
      <c r="J1156" s="203">
        <f t="shared" si="16"/>
        <v>92.269391531859242</v>
      </c>
      <c r="K1156" s="203">
        <v>92.3</v>
      </c>
    </row>
    <row r="1157" spans="1:11" ht="25.5" x14ac:dyDescent="0.25">
      <c r="A1157" s="179" t="s">
        <v>40</v>
      </c>
      <c r="B1157" s="19" t="s">
        <v>401</v>
      </c>
      <c r="C1157" s="19" t="s">
        <v>45</v>
      </c>
      <c r="D1157" s="19" t="s">
        <v>141</v>
      </c>
      <c r="E1157" s="19" t="s">
        <v>41</v>
      </c>
      <c r="F1157" s="201">
        <v>682</v>
      </c>
      <c r="G1157" s="201">
        <v>682</v>
      </c>
      <c r="H1157" s="201">
        <v>607.20000000000005</v>
      </c>
      <c r="I1157" s="202">
        <v>607.20000000000005</v>
      </c>
      <c r="J1157" s="203">
        <f t="shared" si="16"/>
        <v>89.032258064516128</v>
      </c>
      <c r="K1157" s="203">
        <v>89</v>
      </c>
    </row>
    <row r="1158" spans="1:11" ht="38.25" x14ac:dyDescent="0.25">
      <c r="A1158" s="179" t="s">
        <v>42</v>
      </c>
      <c r="B1158" s="19" t="s">
        <v>401</v>
      </c>
      <c r="C1158" s="19" t="s">
        <v>45</v>
      </c>
      <c r="D1158" s="19" t="s">
        <v>141</v>
      </c>
      <c r="E1158" s="19" t="s">
        <v>43</v>
      </c>
      <c r="F1158" s="201">
        <v>682</v>
      </c>
      <c r="G1158" s="201">
        <v>682</v>
      </c>
      <c r="H1158" s="201">
        <v>607.20000000000005</v>
      </c>
      <c r="I1158" s="202">
        <v>607.20000000000005</v>
      </c>
      <c r="J1158" s="203">
        <f t="shared" si="16"/>
        <v>89.032258064516128</v>
      </c>
      <c r="K1158" s="203">
        <v>89</v>
      </c>
    </row>
    <row r="1159" spans="1:11" ht="25.5" x14ac:dyDescent="0.25">
      <c r="A1159" s="179" t="s">
        <v>114</v>
      </c>
      <c r="B1159" s="19" t="s">
        <v>401</v>
      </c>
      <c r="C1159" s="19" t="s">
        <v>45</v>
      </c>
      <c r="D1159" s="19" t="s">
        <v>141</v>
      </c>
      <c r="E1159" s="19" t="s">
        <v>115</v>
      </c>
      <c r="F1159" s="201">
        <v>62000</v>
      </c>
      <c r="G1159" s="201">
        <v>62000</v>
      </c>
      <c r="H1159" s="201">
        <v>57229.1</v>
      </c>
      <c r="I1159" s="202">
        <v>57229.1</v>
      </c>
      <c r="J1159" s="203">
        <f t="shared" si="16"/>
        <v>92.304999999999993</v>
      </c>
      <c r="K1159" s="203">
        <v>92.3</v>
      </c>
    </row>
    <row r="1160" spans="1:11" ht="25.5" x14ac:dyDescent="0.25">
      <c r="A1160" s="179" t="s">
        <v>771</v>
      </c>
      <c r="B1160" s="19" t="s">
        <v>401</v>
      </c>
      <c r="C1160" s="19" t="s">
        <v>45</v>
      </c>
      <c r="D1160" s="19" t="s">
        <v>141</v>
      </c>
      <c r="E1160" s="19" t="s">
        <v>772</v>
      </c>
      <c r="F1160" s="201">
        <v>62000</v>
      </c>
      <c r="G1160" s="201">
        <v>62000</v>
      </c>
      <c r="H1160" s="201">
        <v>57229.1</v>
      </c>
      <c r="I1160" s="202">
        <v>57229.1</v>
      </c>
      <c r="J1160" s="203">
        <f t="shared" si="16"/>
        <v>92.304999999999993</v>
      </c>
      <c r="K1160" s="203">
        <v>92.3</v>
      </c>
    </row>
    <row r="1161" spans="1:11" x14ac:dyDescent="0.25">
      <c r="A1161" s="179" t="s">
        <v>78</v>
      </c>
      <c r="B1161" s="19" t="s">
        <v>401</v>
      </c>
      <c r="C1161" s="19" t="s">
        <v>45</v>
      </c>
      <c r="D1161" s="19" t="s">
        <v>79</v>
      </c>
      <c r="E1161" s="19"/>
      <c r="F1161" s="201">
        <v>36271.5</v>
      </c>
      <c r="G1161" s="201">
        <v>27810</v>
      </c>
      <c r="H1161" s="201">
        <v>36212.5</v>
      </c>
      <c r="I1161" s="202">
        <v>27752.3</v>
      </c>
      <c r="J1161" s="203">
        <f t="shared" si="16"/>
        <v>99.837337854789581</v>
      </c>
      <c r="K1161" s="203">
        <v>99.8</v>
      </c>
    </row>
    <row r="1162" spans="1:11" ht="25.5" x14ac:dyDescent="0.25">
      <c r="A1162" s="179" t="s">
        <v>788</v>
      </c>
      <c r="B1162" s="19" t="s">
        <v>401</v>
      </c>
      <c r="C1162" s="19" t="s">
        <v>45</v>
      </c>
      <c r="D1162" s="19" t="s">
        <v>789</v>
      </c>
      <c r="E1162" s="19"/>
      <c r="F1162" s="201">
        <v>8461.5</v>
      </c>
      <c r="G1162" s="201">
        <v>0</v>
      </c>
      <c r="H1162" s="201">
        <v>8460.1</v>
      </c>
      <c r="I1162" s="202">
        <v>0</v>
      </c>
      <c r="J1162" s="203">
        <f t="shared" si="16"/>
        <v>99.983454470247608</v>
      </c>
      <c r="K1162" s="203"/>
    </row>
    <row r="1163" spans="1:11" ht="63.75" x14ac:dyDescent="0.25">
      <c r="A1163" s="179" t="s">
        <v>790</v>
      </c>
      <c r="B1163" s="19" t="s">
        <v>401</v>
      </c>
      <c r="C1163" s="19" t="s">
        <v>45</v>
      </c>
      <c r="D1163" s="19" t="s">
        <v>791</v>
      </c>
      <c r="E1163" s="19"/>
      <c r="F1163" s="201">
        <v>8461.5</v>
      </c>
      <c r="G1163" s="201">
        <v>0</v>
      </c>
      <c r="H1163" s="201">
        <v>8460.1</v>
      </c>
      <c r="I1163" s="202">
        <v>0</v>
      </c>
      <c r="J1163" s="203">
        <f t="shared" si="16"/>
        <v>99.983454470247608</v>
      </c>
      <c r="K1163" s="203"/>
    </row>
    <row r="1164" spans="1:11" ht="25.5" x14ac:dyDescent="0.25">
      <c r="A1164" s="179" t="s">
        <v>792</v>
      </c>
      <c r="B1164" s="19" t="s">
        <v>401</v>
      </c>
      <c r="C1164" s="19" t="s">
        <v>45</v>
      </c>
      <c r="D1164" s="19" t="s">
        <v>793</v>
      </c>
      <c r="E1164" s="19"/>
      <c r="F1164" s="201">
        <v>8461.5</v>
      </c>
      <c r="G1164" s="201">
        <v>0</v>
      </c>
      <c r="H1164" s="201">
        <v>8460.1</v>
      </c>
      <c r="I1164" s="202">
        <v>0</v>
      </c>
      <c r="J1164" s="203">
        <f t="shared" si="16"/>
        <v>99.983454470247608</v>
      </c>
      <c r="K1164" s="203"/>
    </row>
    <row r="1165" spans="1:11" ht="25.5" x14ac:dyDescent="0.25">
      <c r="A1165" s="179" t="s">
        <v>114</v>
      </c>
      <c r="B1165" s="19" t="s">
        <v>401</v>
      </c>
      <c r="C1165" s="19" t="s">
        <v>45</v>
      </c>
      <c r="D1165" s="19" t="s">
        <v>793</v>
      </c>
      <c r="E1165" s="19" t="s">
        <v>115</v>
      </c>
      <c r="F1165" s="201">
        <v>8461.5</v>
      </c>
      <c r="G1165" s="201">
        <v>0</v>
      </c>
      <c r="H1165" s="201">
        <v>8460.1</v>
      </c>
      <c r="I1165" s="202">
        <v>0</v>
      </c>
      <c r="J1165" s="203">
        <f t="shared" si="16"/>
        <v>99.983454470247608</v>
      </c>
      <c r="K1165" s="203"/>
    </row>
    <row r="1166" spans="1:11" ht="25.5" x14ac:dyDescent="0.25">
      <c r="A1166" s="179" t="s">
        <v>161</v>
      </c>
      <c r="B1166" s="19" t="s">
        <v>401</v>
      </c>
      <c r="C1166" s="19" t="s">
        <v>45</v>
      </c>
      <c r="D1166" s="19" t="s">
        <v>793</v>
      </c>
      <c r="E1166" s="19" t="s">
        <v>162</v>
      </c>
      <c r="F1166" s="201">
        <v>8461.5</v>
      </c>
      <c r="G1166" s="201">
        <v>0</v>
      </c>
      <c r="H1166" s="201">
        <v>8460.1</v>
      </c>
      <c r="I1166" s="202">
        <v>0</v>
      </c>
      <c r="J1166" s="203">
        <f t="shared" si="16"/>
        <v>99.983454470247608</v>
      </c>
      <c r="K1166" s="203"/>
    </row>
    <row r="1167" spans="1:11" ht="51" x14ac:dyDescent="0.25">
      <c r="A1167" s="179" t="s">
        <v>794</v>
      </c>
      <c r="B1167" s="19" t="s">
        <v>401</v>
      </c>
      <c r="C1167" s="19" t="s">
        <v>45</v>
      </c>
      <c r="D1167" s="19" t="s">
        <v>795</v>
      </c>
      <c r="E1167" s="19"/>
      <c r="F1167" s="201">
        <v>27810</v>
      </c>
      <c r="G1167" s="201">
        <v>27810</v>
      </c>
      <c r="H1167" s="201">
        <v>27752.3</v>
      </c>
      <c r="I1167" s="202">
        <v>27752.3</v>
      </c>
      <c r="J1167" s="203">
        <f t="shared" si="16"/>
        <v>99.792520676015812</v>
      </c>
      <c r="K1167" s="203">
        <v>99.8</v>
      </c>
    </row>
    <row r="1168" spans="1:11" ht="76.5" x14ac:dyDescent="0.25">
      <c r="A1168" s="179" t="s">
        <v>796</v>
      </c>
      <c r="B1168" s="19" t="s">
        <v>401</v>
      </c>
      <c r="C1168" s="19" t="s">
        <v>45</v>
      </c>
      <c r="D1168" s="19" t="s">
        <v>797</v>
      </c>
      <c r="E1168" s="19"/>
      <c r="F1168" s="201">
        <v>27810</v>
      </c>
      <c r="G1168" s="201">
        <v>27810</v>
      </c>
      <c r="H1168" s="201">
        <v>27752.3</v>
      </c>
      <c r="I1168" s="202">
        <v>27752.3</v>
      </c>
      <c r="J1168" s="203">
        <f t="shared" si="16"/>
        <v>99.792520676015812</v>
      </c>
      <c r="K1168" s="203">
        <v>99.8</v>
      </c>
    </row>
    <row r="1169" spans="1:11" ht="76.5" x14ac:dyDescent="0.25">
      <c r="A1169" s="179" t="s">
        <v>798</v>
      </c>
      <c r="B1169" s="19" t="s">
        <v>401</v>
      </c>
      <c r="C1169" s="19" t="s">
        <v>45</v>
      </c>
      <c r="D1169" s="19" t="s">
        <v>799</v>
      </c>
      <c r="E1169" s="19"/>
      <c r="F1169" s="201">
        <v>27810</v>
      </c>
      <c r="G1169" s="201">
        <v>27810</v>
      </c>
      <c r="H1169" s="201">
        <v>27752.3</v>
      </c>
      <c r="I1169" s="202">
        <v>27752.3</v>
      </c>
      <c r="J1169" s="203">
        <f t="shared" si="16"/>
        <v>99.792520676015812</v>
      </c>
      <c r="K1169" s="203">
        <v>99.8</v>
      </c>
    </row>
    <row r="1170" spans="1:11" ht="25.5" x14ac:dyDescent="0.25">
      <c r="A1170" s="179" t="s">
        <v>499</v>
      </c>
      <c r="B1170" s="19" t="s">
        <v>401</v>
      </c>
      <c r="C1170" s="19" t="s">
        <v>45</v>
      </c>
      <c r="D1170" s="19" t="s">
        <v>799</v>
      </c>
      <c r="E1170" s="19" t="s">
        <v>500</v>
      </c>
      <c r="F1170" s="201">
        <v>27810</v>
      </c>
      <c r="G1170" s="201">
        <v>27810</v>
      </c>
      <c r="H1170" s="201">
        <v>27752.3</v>
      </c>
      <c r="I1170" s="202">
        <v>27752.3</v>
      </c>
      <c r="J1170" s="203">
        <f t="shared" si="16"/>
        <v>99.792520676015812</v>
      </c>
      <c r="K1170" s="203">
        <v>99.8</v>
      </c>
    </row>
    <row r="1171" spans="1:11" x14ac:dyDescent="0.25">
      <c r="A1171" s="179" t="s">
        <v>501</v>
      </c>
      <c r="B1171" s="19" t="s">
        <v>401</v>
      </c>
      <c r="C1171" s="19" t="s">
        <v>45</v>
      </c>
      <c r="D1171" s="19" t="s">
        <v>799</v>
      </c>
      <c r="E1171" s="19" t="s">
        <v>502</v>
      </c>
      <c r="F1171" s="201">
        <v>27810</v>
      </c>
      <c r="G1171" s="201">
        <v>27810</v>
      </c>
      <c r="H1171" s="201">
        <v>27752.3</v>
      </c>
      <c r="I1171" s="202">
        <v>27752.3</v>
      </c>
      <c r="J1171" s="203">
        <f t="shared" si="16"/>
        <v>99.792520676015812</v>
      </c>
      <c r="K1171" s="203">
        <v>99.8</v>
      </c>
    </row>
    <row r="1172" spans="1:11" ht="25.5" x14ac:dyDescent="0.25">
      <c r="A1172" s="178" t="s">
        <v>800</v>
      </c>
      <c r="B1172" s="20" t="s">
        <v>401</v>
      </c>
      <c r="C1172" s="20" t="s">
        <v>119</v>
      </c>
      <c r="D1172" s="20"/>
      <c r="E1172" s="20"/>
      <c r="F1172" s="198">
        <v>118.8</v>
      </c>
      <c r="G1172" s="198">
        <v>0</v>
      </c>
      <c r="H1172" s="198">
        <v>113.3</v>
      </c>
      <c r="I1172" s="199">
        <v>0</v>
      </c>
      <c r="J1172" s="200">
        <f t="shared" si="16"/>
        <v>95.370370370370367</v>
      </c>
      <c r="K1172" s="200"/>
    </row>
    <row r="1173" spans="1:11" ht="25.5" x14ac:dyDescent="0.25">
      <c r="A1173" s="179" t="s">
        <v>62</v>
      </c>
      <c r="B1173" s="19" t="s">
        <v>401</v>
      </c>
      <c r="C1173" s="19" t="s">
        <v>119</v>
      </c>
      <c r="D1173" s="19" t="s">
        <v>63</v>
      </c>
      <c r="E1173" s="19"/>
      <c r="F1173" s="201">
        <v>118.8</v>
      </c>
      <c r="G1173" s="201">
        <v>0</v>
      </c>
      <c r="H1173" s="201">
        <v>113.3</v>
      </c>
      <c r="I1173" s="202">
        <v>0</v>
      </c>
      <c r="J1173" s="203">
        <f t="shared" si="16"/>
        <v>95.370370370370367</v>
      </c>
      <c r="K1173" s="203"/>
    </row>
    <row r="1174" spans="1:11" ht="38.25" x14ac:dyDescent="0.25">
      <c r="A1174" s="179" t="s">
        <v>801</v>
      </c>
      <c r="B1174" s="19" t="s">
        <v>401</v>
      </c>
      <c r="C1174" s="19" t="s">
        <v>119</v>
      </c>
      <c r="D1174" s="19" t="s">
        <v>802</v>
      </c>
      <c r="E1174" s="19"/>
      <c r="F1174" s="201">
        <v>118.8</v>
      </c>
      <c r="G1174" s="201">
        <v>0</v>
      </c>
      <c r="H1174" s="201">
        <v>113.3</v>
      </c>
      <c r="I1174" s="202">
        <v>0</v>
      </c>
      <c r="J1174" s="203">
        <f t="shared" si="16"/>
        <v>95.370370370370367</v>
      </c>
      <c r="K1174" s="203"/>
    </row>
    <row r="1175" spans="1:11" ht="25.5" x14ac:dyDescent="0.25">
      <c r="A1175" s="179" t="s">
        <v>803</v>
      </c>
      <c r="B1175" s="19" t="s">
        <v>401</v>
      </c>
      <c r="C1175" s="19" t="s">
        <v>119</v>
      </c>
      <c r="D1175" s="19" t="s">
        <v>804</v>
      </c>
      <c r="E1175" s="19"/>
      <c r="F1175" s="201">
        <v>118.8</v>
      </c>
      <c r="G1175" s="201">
        <v>0</v>
      </c>
      <c r="H1175" s="201">
        <v>113.3</v>
      </c>
      <c r="I1175" s="202">
        <v>0</v>
      </c>
      <c r="J1175" s="203">
        <f t="shared" si="16"/>
        <v>95.370370370370367</v>
      </c>
      <c r="K1175" s="203"/>
    </row>
    <row r="1176" spans="1:11" ht="38.25" x14ac:dyDescent="0.25">
      <c r="A1176" s="179" t="s">
        <v>805</v>
      </c>
      <c r="B1176" s="19" t="s">
        <v>401</v>
      </c>
      <c r="C1176" s="19" t="s">
        <v>119</v>
      </c>
      <c r="D1176" s="19" t="s">
        <v>806</v>
      </c>
      <c r="E1176" s="19"/>
      <c r="F1176" s="201">
        <v>118.8</v>
      </c>
      <c r="G1176" s="201">
        <v>0</v>
      </c>
      <c r="H1176" s="201">
        <v>113.3</v>
      </c>
      <c r="I1176" s="202">
        <v>0</v>
      </c>
      <c r="J1176" s="203">
        <f t="shared" si="16"/>
        <v>95.370370370370367</v>
      </c>
      <c r="K1176" s="203"/>
    </row>
    <row r="1177" spans="1:11" ht="38.25" x14ac:dyDescent="0.25">
      <c r="A1177" s="179" t="s">
        <v>148</v>
      </c>
      <c r="B1177" s="19" t="s">
        <v>401</v>
      </c>
      <c r="C1177" s="19" t="s">
        <v>119</v>
      </c>
      <c r="D1177" s="19" t="s">
        <v>806</v>
      </c>
      <c r="E1177" s="19" t="s">
        <v>149</v>
      </c>
      <c r="F1177" s="201">
        <v>118.8</v>
      </c>
      <c r="G1177" s="201">
        <v>0</v>
      </c>
      <c r="H1177" s="201">
        <v>113.3</v>
      </c>
      <c r="I1177" s="202">
        <v>0</v>
      </c>
      <c r="J1177" s="203">
        <f t="shared" si="16"/>
        <v>95.370370370370367</v>
      </c>
      <c r="K1177" s="203"/>
    </row>
    <row r="1178" spans="1:11" ht="38.25" x14ac:dyDescent="0.25">
      <c r="A1178" s="179" t="s">
        <v>209</v>
      </c>
      <c r="B1178" s="19" t="s">
        <v>401</v>
      </c>
      <c r="C1178" s="19" t="s">
        <v>119</v>
      </c>
      <c r="D1178" s="19" t="s">
        <v>806</v>
      </c>
      <c r="E1178" s="19" t="s">
        <v>210</v>
      </c>
      <c r="F1178" s="201">
        <v>118.8</v>
      </c>
      <c r="G1178" s="201">
        <v>0</v>
      </c>
      <c r="H1178" s="201">
        <v>113.3</v>
      </c>
      <c r="I1178" s="202">
        <v>0</v>
      </c>
      <c r="J1178" s="203">
        <f t="shared" si="16"/>
        <v>95.370370370370367</v>
      </c>
      <c r="K1178" s="203"/>
    </row>
    <row r="1179" spans="1:11" x14ac:dyDescent="0.25">
      <c r="A1179" s="181" t="s">
        <v>807</v>
      </c>
      <c r="B1179" s="14" t="s">
        <v>127</v>
      </c>
      <c r="C1179" s="14"/>
      <c r="D1179" s="14"/>
      <c r="E1179" s="14"/>
      <c r="F1179" s="15">
        <v>452914</v>
      </c>
      <c r="G1179" s="15">
        <v>0</v>
      </c>
      <c r="H1179" s="15">
        <v>450974.4</v>
      </c>
      <c r="I1179" s="205">
        <v>0</v>
      </c>
      <c r="J1179" s="205">
        <f t="shared" si="16"/>
        <v>99.571750928432337</v>
      </c>
      <c r="K1179" s="205"/>
    </row>
    <row r="1180" spans="1:11" x14ac:dyDescent="0.25">
      <c r="A1180" s="178" t="s">
        <v>808</v>
      </c>
      <c r="B1180" s="20" t="s">
        <v>127</v>
      </c>
      <c r="C1180" s="20" t="s">
        <v>13</v>
      </c>
      <c r="D1180" s="20"/>
      <c r="E1180" s="20"/>
      <c r="F1180" s="198">
        <v>412672.6</v>
      </c>
      <c r="G1180" s="198">
        <v>0</v>
      </c>
      <c r="H1180" s="198">
        <v>410749.4</v>
      </c>
      <c r="I1180" s="199">
        <v>0</v>
      </c>
      <c r="J1180" s="200">
        <f t="shared" si="16"/>
        <v>99.533964697438122</v>
      </c>
      <c r="K1180" s="200"/>
    </row>
    <row r="1181" spans="1:11" ht="25.5" x14ac:dyDescent="0.25">
      <c r="A1181" s="179" t="s">
        <v>62</v>
      </c>
      <c r="B1181" s="19" t="s">
        <v>127</v>
      </c>
      <c r="C1181" s="19" t="s">
        <v>13</v>
      </c>
      <c r="D1181" s="19" t="s">
        <v>63</v>
      </c>
      <c r="E1181" s="19"/>
      <c r="F1181" s="201">
        <v>454.3</v>
      </c>
      <c r="G1181" s="201">
        <v>0</v>
      </c>
      <c r="H1181" s="201">
        <v>454.3</v>
      </c>
      <c r="I1181" s="202">
        <v>0</v>
      </c>
      <c r="J1181" s="203">
        <f t="shared" si="16"/>
        <v>100</v>
      </c>
      <c r="K1181" s="203"/>
    </row>
    <row r="1182" spans="1:11" x14ac:dyDescent="0.25">
      <c r="A1182" s="179" t="s">
        <v>333</v>
      </c>
      <c r="B1182" s="19" t="s">
        <v>127</v>
      </c>
      <c r="C1182" s="19" t="s">
        <v>13</v>
      </c>
      <c r="D1182" s="19" t="s">
        <v>334</v>
      </c>
      <c r="E1182" s="19"/>
      <c r="F1182" s="201">
        <v>454.3</v>
      </c>
      <c r="G1182" s="201">
        <v>0</v>
      </c>
      <c r="H1182" s="201">
        <v>454.3</v>
      </c>
      <c r="I1182" s="202">
        <v>0</v>
      </c>
      <c r="J1182" s="203">
        <f t="shared" si="16"/>
        <v>100</v>
      </c>
      <c r="K1182" s="203"/>
    </row>
    <row r="1183" spans="1:11" ht="51" x14ac:dyDescent="0.25">
      <c r="A1183" s="179" t="s">
        <v>335</v>
      </c>
      <c r="B1183" s="19" t="s">
        <v>127</v>
      </c>
      <c r="C1183" s="19" t="s">
        <v>13</v>
      </c>
      <c r="D1183" s="19" t="s">
        <v>336</v>
      </c>
      <c r="E1183" s="19"/>
      <c r="F1183" s="201">
        <v>454.3</v>
      </c>
      <c r="G1183" s="201">
        <v>0</v>
      </c>
      <c r="H1183" s="201">
        <v>454.3</v>
      </c>
      <c r="I1183" s="202">
        <v>0</v>
      </c>
      <c r="J1183" s="203">
        <f t="shared" si="16"/>
        <v>100</v>
      </c>
      <c r="K1183" s="203"/>
    </row>
    <row r="1184" spans="1:11" ht="76.5" x14ac:dyDescent="0.25">
      <c r="A1184" s="179" t="s">
        <v>693</v>
      </c>
      <c r="B1184" s="19" t="s">
        <v>127</v>
      </c>
      <c r="C1184" s="19" t="s">
        <v>13</v>
      </c>
      <c r="D1184" s="19" t="s">
        <v>694</v>
      </c>
      <c r="E1184" s="19"/>
      <c r="F1184" s="201">
        <v>454.3</v>
      </c>
      <c r="G1184" s="201">
        <v>0</v>
      </c>
      <c r="H1184" s="201">
        <v>454.3</v>
      </c>
      <c r="I1184" s="202">
        <v>0</v>
      </c>
      <c r="J1184" s="203">
        <f t="shared" si="16"/>
        <v>100</v>
      </c>
      <c r="K1184" s="203"/>
    </row>
    <row r="1185" spans="1:11" ht="38.25" x14ac:dyDescent="0.25">
      <c r="A1185" s="179" t="s">
        <v>148</v>
      </c>
      <c r="B1185" s="19" t="s">
        <v>127</v>
      </c>
      <c r="C1185" s="19" t="s">
        <v>13</v>
      </c>
      <c r="D1185" s="19" t="s">
        <v>694</v>
      </c>
      <c r="E1185" s="19" t="s">
        <v>149</v>
      </c>
      <c r="F1185" s="201">
        <v>454.3</v>
      </c>
      <c r="G1185" s="201">
        <v>0</v>
      </c>
      <c r="H1185" s="201">
        <v>454.3</v>
      </c>
      <c r="I1185" s="202">
        <v>0</v>
      </c>
      <c r="J1185" s="203">
        <f t="shared" si="16"/>
        <v>100</v>
      </c>
      <c r="K1185" s="203"/>
    </row>
    <row r="1186" spans="1:11" x14ac:dyDescent="0.25">
      <c r="A1186" s="179" t="s">
        <v>150</v>
      </c>
      <c r="B1186" s="19" t="s">
        <v>127</v>
      </c>
      <c r="C1186" s="19" t="s">
        <v>13</v>
      </c>
      <c r="D1186" s="19" t="s">
        <v>694</v>
      </c>
      <c r="E1186" s="19" t="s">
        <v>151</v>
      </c>
      <c r="F1186" s="201">
        <v>45</v>
      </c>
      <c r="G1186" s="201">
        <v>0</v>
      </c>
      <c r="H1186" s="201">
        <v>45</v>
      </c>
      <c r="I1186" s="202">
        <v>0</v>
      </c>
      <c r="J1186" s="203">
        <f t="shared" si="16"/>
        <v>100</v>
      </c>
      <c r="K1186" s="203"/>
    </row>
    <row r="1187" spans="1:11" x14ac:dyDescent="0.25">
      <c r="A1187" s="179" t="s">
        <v>240</v>
      </c>
      <c r="B1187" s="19" t="s">
        <v>127</v>
      </c>
      <c r="C1187" s="19" t="s">
        <v>13</v>
      </c>
      <c r="D1187" s="19" t="s">
        <v>694</v>
      </c>
      <c r="E1187" s="19" t="s">
        <v>241</v>
      </c>
      <c r="F1187" s="201">
        <v>409.3</v>
      </c>
      <c r="G1187" s="201">
        <v>0</v>
      </c>
      <c r="H1187" s="201">
        <v>409.3</v>
      </c>
      <c r="I1187" s="202">
        <v>0</v>
      </c>
      <c r="J1187" s="203">
        <f t="shared" si="16"/>
        <v>100</v>
      </c>
      <c r="K1187" s="203"/>
    </row>
    <row r="1188" spans="1:11" x14ac:dyDescent="0.25">
      <c r="A1188" s="179" t="s">
        <v>809</v>
      </c>
      <c r="B1188" s="19" t="s">
        <v>127</v>
      </c>
      <c r="C1188" s="19" t="s">
        <v>13</v>
      </c>
      <c r="D1188" s="19" t="s">
        <v>810</v>
      </c>
      <c r="E1188" s="19"/>
      <c r="F1188" s="201">
        <v>391669.7</v>
      </c>
      <c r="G1188" s="201">
        <v>0</v>
      </c>
      <c r="H1188" s="201">
        <v>391669.5</v>
      </c>
      <c r="I1188" s="202">
        <v>0</v>
      </c>
      <c r="J1188" s="203">
        <f t="shared" si="16"/>
        <v>99.999948936565673</v>
      </c>
      <c r="K1188" s="203"/>
    </row>
    <row r="1189" spans="1:11" ht="25.5" x14ac:dyDescent="0.25">
      <c r="A1189" s="179" t="s">
        <v>811</v>
      </c>
      <c r="B1189" s="19" t="s">
        <v>127</v>
      </c>
      <c r="C1189" s="19" t="s">
        <v>13</v>
      </c>
      <c r="D1189" s="19" t="s">
        <v>812</v>
      </c>
      <c r="E1189" s="19"/>
      <c r="F1189" s="201">
        <v>211267.5</v>
      </c>
      <c r="G1189" s="201">
        <v>0</v>
      </c>
      <c r="H1189" s="201">
        <v>211267.5</v>
      </c>
      <c r="I1189" s="202">
        <v>0</v>
      </c>
      <c r="J1189" s="203">
        <f t="shared" si="16"/>
        <v>100</v>
      </c>
      <c r="K1189" s="203"/>
    </row>
    <row r="1190" spans="1:11" ht="51" x14ac:dyDescent="0.25">
      <c r="A1190" s="179" t="s">
        <v>813</v>
      </c>
      <c r="B1190" s="19" t="s">
        <v>127</v>
      </c>
      <c r="C1190" s="19" t="s">
        <v>13</v>
      </c>
      <c r="D1190" s="19" t="s">
        <v>814</v>
      </c>
      <c r="E1190" s="19"/>
      <c r="F1190" s="201">
        <v>211267.5</v>
      </c>
      <c r="G1190" s="201">
        <v>0</v>
      </c>
      <c r="H1190" s="201">
        <v>211267.5</v>
      </c>
      <c r="I1190" s="202">
        <v>0</v>
      </c>
      <c r="J1190" s="203">
        <f t="shared" si="16"/>
        <v>100</v>
      </c>
      <c r="K1190" s="203"/>
    </row>
    <row r="1191" spans="1:11" ht="38.25" x14ac:dyDescent="0.25">
      <c r="A1191" s="179" t="s">
        <v>815</v>
      </c>
      <c r="B1191" s="19" t="s">
        <v>127</v>
      </c>
      <c r="C1191" s="19" t="s">
        <v>13</v>
      </c>
      <c r="D1191" s="19" t="s">
        <v>816</v>
      </c>
      <c r="E1191" s="19"/>
      <c r="F1191" s="201">
        <v>4335</v>
      </c>
      <c r="G1191" s="201">
        <v>0</v>
      </c>
      <c r="H1191" s="201">
        <v>4335</v>
      </c>
      <c r="I1191" s="202">
        <v>0</v>
      </c>
      <c r="J1191" s="203">
        <f t="shared" si="16"/>
        <v>100</v>
      </c>
      <c r="K1191" s="203"/>
    </row>
    <row r="1192" spans="1:11" ht="38.25" x14ac:dyDescent="0.25">
      <c r="A1192" s="179" t="s">
        <v>148</v>
      </c>
      <c r="B1192" s="19" t="s">
        <v>127</v>
      </c>
      <c r="C1192" s="19" t="s">
        <v>13</v>
      </c>
      <c r="D1192" s="19" t="s">
        <v>816</v>
      </c>
      <c r="E1192" s="19" t="s">
        <v>149</v>
      </c>
      <c r="F1192" s="201">
        <v>4335</v>
      </c>
      <c r="G1192" s="201">
        <v>0</v>
      </c>
      <c r="H1192" s="201">
        <v>4335</v>
      </c>
      <c r="I1192" s="202">
        <v>0</v>
      </c>
      <c r="J1192" s="203">
        <f t="shared" si="16"/>
        <v>100</v>
      </c>
      <c r="K1192" s="203"/>
    </row>
    <row r="1193" spans="1:11" x14ac:dyDescent="0.25">
      <c r="A1193" s="179" t="s">
        <v>240</v>
      </c>
      <c r="B1193" s="19" t="s">
        <v>127</v>
      </c>
      <c r="C1193" s="19" t="s">
        <v>13</v>
      </c>
      <c r="D1193" s="19" t="s">
        <v>816</v>
      </c>
      <c r="E1193" s="19" t="s">
        <v>241</v>
      </c>
      <c r="F1193" s="201">
        <v>4335</v>
      </c>
      <c r="G1193" s="201">
        <v>0</v>
      </c>
      <c r="H1193" s="201">
        <v>4335</v>
      </c>
      <c r="I1193" s="202">
        <v>0</v>
      </c>
      <c r="J1193" s="203">
        <f t="shared" si="16"/>
        <v>100</v>
      </c>
      <c r="K1193" s="203"/>
    </row>
    <row r="1194" spans="1:11" ht="38.25" x14ac:dyDescent="0.25">
      <c r="A1194" s="179" t="s">
        <v>817</v>
      </c>
      <c r="B1194" s="19" t="s">
        <v>127</v>
      </c>
      <c r="C1194" s="19" t="s">
        <v>13</v>
      </c>
      <c r="D1194" s="19" t="s">
        <v>818</v>
      </c>
      <c r="E1194" s="19"/>
      <c r="F1194" s="201">
        <v>206932.5</v>
      </c>
      <c r="G1194" s="201">
        <v>0</v>
      </c>
      <c r="H1194" s="201">
        <v>206932.5</v>
      </c>
      <c r="I1194" s="202">
        <v>0</v>
      </c>
      <c r="J1194" s="203">
        <f t="shared" si="16"/>
        <v>100</v>
      </c>
      <c r="K1194" s="203"/>
    </row>
    <row r="1195" spans="1:11" ht="38.25" x14ac:dyDescent="0.25">
      <c r="A1195" s="179" t="s">
        <v>148</v>
      </c>
      <c r="B1195" s="19" t="s">
        <v>127</v>
      </c>
      <c r="C1195" s="19" t="s">
        <v>13</v>
      </c>
      <c r="D1195" s="19" t="s">
        <v>818</v>
      </c>
      <c r="E1195" s="19" t="s">
        <v>149</v>
      </c>
      <c r="F1195" s="201">
        <v>206932.5</v>
      </c>
      <c r="G1195" s="201">
        <v>0</v>
      </c>
      <c r="H1195" s="201">
        <v>206932.5</v>
      </c>
      <c r="I1195" s="202">
        <v>0</v>
      </c>
      <c r="J1195" s="203">
        <f t="shared" si="16"/>
        <v>100</v>
      </c>
      <c r="K1195" s="203"/>
    </row>
    <row r="1196" spans="1:11" x14ac:dyDescent="0.25">
      <c r="A1196" s="179" t="s">
        <v>150</v>
      </c>
      <c r="B1196" s="19" t="s">
        <v>127</v>
      </c>
      <c r="C1196" s="19" t="s">
        <v>13</v>
      </c>
      <c r="D1196" s="19" t="s">
        <v>818</v>
      </c>
      <c r="E1196" s="19" t="s">
        <v>151</v>
      </c>
      <c r="F1196" s="201">
        <v>14894</v>
      </c>
      <c r="G1196" s="201">
        <v>0</v>
      </c>
      <c r="H1196" s="201">
        <v>14894</v>
      </c>
      <c r="I1196" s="202">
        <v>0</v>
      </c>
      <c r="J1196" s="203">
        <f t="shared" si="16"/>
        <v>100</v>
      </c>
      <c r="K1196" s="203"/>
    </row>
    <row r="1197" spans="1:11" x14ac:dyDescent="0.25">
      <c r="A1197" s="179" t="s">
        <v>240</v>
      </c>
      <c r="B1197" s="19" t="s">
        <v>127</v>
      </c>
      <c r="C1197" s="19" t="s">
        <v>13</v>
      </c>
      <c r="D1197" s="19" t="s">
        <v>818</v>
      </c>
      <c r="E1197" s="19" t="s">
        <v>241</v>
      </c>
      <c r="F1197" s="201">
        <v>192038.5</v>
      </c>
      <c r="G1197" s="201">
        <v>0</v>
      </c>
      <c r="H1197" s="201">
        <v>192038.5</v>
      </c>
      <c r="I1197" s="202">
        <v>0</v>
      </c>
      <c r="J1197" s="203">
        <f t="shared" si="16"/>
        <v>100</v>
      </c>
      <c r="K1197" s="203"/>
    </row>
    <row r="1198" spans="1:11" ht="25.5" x14ac:dyDescent="0.25">
      <c r="A1198" s="179" t="s">
        <v>819</v>
      </c>
      <c r="B1198" s="19" t="s">
        <v>127</v>
      </c>
      <c r="C1198" s="19" t="s">
        <v>13</v>
      </c>
      <c r="D1198" s="19" t="s">
        <v>820</v>
      </c>
      <c r="E1198" s="19"/>
      <c r="F1198" s="201">
        <v>180402.1</v>
      </c>
      <c r="G1198" s="201">
        <v>0</v>
      </c>
      <c r="H1198" s="201">
        <v>180401.9</v>
      </c>
      <c r="I1198" s="202">
        <v>0</v>
      </c>
      <c r="J1198" s="203">
        <f t="shared" si="16"/>
        <v>99.999889136545519</v>
      </c>
      <c r="K1198" s="203"/>
    </row>
    <row r="1199" spans="1:11" ht="25.5" x14ac:dyDescent="0.25">
      <c r="A1199" s="179" t="s">
        <v>821</v>
      </c>
      <c r="B1199" s="19" t="s">
        <v>127</v>
      </c>
      <c r="C1199" s="19" t="s">
        <v>13</v>
      </c>
      <c r="D1199" s="19" t="s">
        <v>822</v>
      </c>
      <c r="E1199" s="19"/>
      <c r="F1199" s="201">
        <v>180402.1</v>
      </c>
      <c r="G1199" s="201">
        <v>0</v>
      </c>
      <c r="H1199" s="201">
        <v>180401.9</v>
      </c>
      <c r="I1199" s="202">
        <v>0</v>
      </c>
      <c r="J1199" s="203">
        <f t="shared" si="16"/>
        <v>99.999889136545519</v>
      </c>
      <c r="K1199" s="203"/>
    </row>
    <row r="1200" spans="1:11" ht="51" x14ac:dyDescent="0.25">
      <c r="A1200" s="179" t="s">
        <v>823</v>
      </c>
      <c r="B1200" s="19" t="s">
        <v>127</v>
      </c>
      <c r="C1200" s="19" t="s">
        <v>13</v>
      </c>
      <c r="D1200" s="19" t="s">
        <v>824</v>
      </c>
      <c r="E1200" s="19"/>
      <c r="F1200" s="201">
        <v>180402.1</v>
      </c>
      <c r="G1200" s="201">
        <v>0</v>
      </c>
      <c r="H1200" s="201">
        <v>180401.9</v>
      </c>
      <c r="I1200" s="202">
        <v>0</v>
      </c>
      <c r="J1200" s="203">
        <f t="shared" si="16"/>
        <v>99.999889136545519</v>
      </c>
      <c r="K1200" s="203"/>
    </row>
    <row r="1201" spans="1:11" ht="38.25" x14ac:dyDescent="0.25">
      <c r="A1201" s="179" t="s">
        <v>148</v>
      </c>
      <c r="B1201" s="19" t="s">
        <v>127</v>
      </c>
      <c r="C1201" s="19" t="s">
        <v>13</v>
      </c>
      <c r="D1201" s="19" t="s">
        <v>824</v>
      </c>
      <c r="E1201" s="19" t="s">
        <v>149</v>
      </c>
      <c r="F1201" s="201">
        <v>180402.1</v>
      </c>
      <c r="G1201" s="201">
        <v>0</v>
      </c>
      <c r="H1201" s="201">
        <v>180401.9</v>
      </c>
      <c r="I1201" s="202">
        <v>0</v>
      </c>
      <c r="J1201" s="203">
        <f t="shared" si="16"/>
        <v>99.999889136545519</v>
      </c>
      <c r="K1201" s="203"/>
    </row>
    <row r="1202" spans="1:11" x14ac:dyDescent="0.25">
      <c r="A1202" s="179" t="s">
        <v>150</v>
      </c>
      <c r="B1202" s="19" t="s">
        <v>127</v>
      </c>
      <c r="C1202" s="19" t="s">
        <v>13</v>
      </c>
      <c r="D1202" s="19" t="s">
        <v>824</v>
      </c>
      <c r="E1202" s="19" t="s">
        <v>151</v>
      </c>
      <c r="F1202" s="201">
        <v>127903.8</v>
      </c>
      <c r="G1202" s="201">
        <v>0</v>
      </c>
      <c r="H1202" s="201">
        <v>127903.6</v>
      </c>
      <c r="I1202" s="202">
        <v>0</v>
      </c>
      <c r="J1202" s="203">
        <f t="shared" si="16"/>
        <v>99.999843632480037</v>
      </c>
      <c r="K1202" s="203"/>
    </row>
    <row r="1203" spans="1:11" x14ac:dyDescent="0.25">
      <c r="A1203" s="179" t="s">
        <v>240</v>
      </c>
      <c r="B1203" s="19" t="s">
        <v>127</v>
      </c>
      <c r="C1203" s="19" t="s">
        <v>13</v>
      </c>
      <c r="D1203" s="19" t="s">
        <v>824</v>
      </c>
      <c r="E1203" s="19" t="s">
        <v>241</v>
      </c>
      <c r="F1203" s="201">
        <v>52498.3</v>
      </c>
      <c r="G1203" s="201">
        <v>0</v>
      </c>
      <c r="H1203" s="201">
        <v>52498.3</v>
      </c>
      <c r="I1203" s="202">
        <v>0</v>
      </c>
      <c r="J1203" s="203">
        <f t="shared" ref="J1203:J1266" si="17">H1203/F1203*100</f>
        <v>100</v>
      </c>
      <c r="K1203" s="203"/>
    </row>
    <row r="1204" spans="1:11" ht="25.5" x14ac:dyDescent="0.25">
      <c r="A1204" s="179" t="s">
        <v>628</v>
      </c>
      <c r="B1204" s="19" t="s">
        <v>127</v>
      </c>
      <c r="C1204" s="19" t="s">
        <v>13</v>
      </c>
      <c r="D1204" s="19" t="s">
        <v>629</v>
      </c>
      <c r="E1204" s="19"/>
      <c r="F1204" s="201">
        <v>20548.599999999999</v>
      </c>
      <c r="G1204" s="201">
        <v>0</v>
      </c>
      <c r="H1204" s="201">
        <v>18625.599999999999</v>
      </c>
      <c r="I1204" s="202">
        <v>0</v>
      </c>
      <c r="J1204" s="203">
        <f t="shared" si="17"/>
        <v>90.641698217883459</v>
      </c>
      <c r="K1204" s="203"/>
    </row>
    <row r="1205" spans="1:11" ht="25.5" x14ac:dyDescent="0.25">
      <c r="A1205" s="179" t="s">
        <v>825</v>
      </c>
      <c r="B1205" s="19" t="s">
        <v>127</v>
      </c>
      <c r="C1205" s="19" t="s">
        <v>13</v>
      </c>
      <c r="D1205" s="19" t="s">
        <v>826</v>
      </c>
      <c r="E1205" s="19"/>
      <c r="F1205" s="201">
        <v>20548.599999999999</v>
      </c>
      <c r="G1205" s="201">
        <v>0</v>
      </c>
      <c r="H1205" s="201">
        <v>18625.599999999999</v>
      </c>
      <c r="I1205" s="202">
        <v>0</v>
      </c>
      <c r="J1205" s="203">
        <f t="shared" si="17"/>
        <v>90.641698217883459</v>
      </c>
      <c r="K1205" s="203"/>
    </row>
    <row r="1206" spans="1:11" ht="38.25" x14ac:dyDescent="0.25">
      <c r="A1206" s="179" t="s">
        <v>827</v>
      </c>
      <c r="B1206" s="19" t="s">
        <v>127</v>
      </c>
      <c r="C1206" s="19" t="s">
        <v>13</v>
      </c>
      <c r="D1206" s="19" t="s">
        <v>828</v>
      </c>
      <c r="E1206" s="19"/>
      <c r="F1206" s="201">
        <v>20548.599999999999</v>
      </c>
      <c r="G1206" s="201">
        <v>0</v>
      </c>
      <c r="H1206" s="201">
        <v>18625.599999999999</v>
      </c>
      <c r="I1206" s="202">
        <v>0</v>
      </c>
      <c r="J1206" s="203">
        <f t="shared" si="17"/>
        <v>90.641698217883459</v>
      </c>
      <c r="K1206" s="203"/>
    </row>
    <row r="1207" spans="1:11" ht="51" x14ac:dyDescent="0.25">
      <c r="A1207" s="179" t="s">
        <v>829</v>
      </c>
      <c r="B1207" s="19" t="s">
        <v>127</v>
      </c>
      <c r="C1207" s="19" t="s">
        <v>13</v>
      </c>
      <c r="D1207" s="19" t="s">
        <v>830</v>
      </c>
      <c r="E1207" s="19"/>
      <c r="F1207" s="201">
        <v>20548.599999999999</v>
      </c>
      <c r="G1207" s="201">
        <v>0</v>
      </c>
      <c r="H1207" s="201">
        <v>18625.599999999999</v>
      </c>
      <c r="I1207" s="202">
        <v>0</v>
      </c>
      <c r="J1207" s="203">
        <f t="shared" si="17"/>
        <v>90.641698217883459</v>
      </c>
      <c r="K1207" s="203"/>
    </row>
    <row r="1208" spans="1:11" ht="25.5" x14ac:dyDescent="0.25">
      <c r="A1208" s="179" t="s">
        <v>499</v>
      </c>
      <c r="B1208" s="19" t="s">
        <v>127</v>
      </c>
      <c r="C1208" s="19" t="s">
        <v>13</v>
      </c>
      <c r="D1208" s="19" t="s">
        <v>830</v>
      </c>
      <c r="E1208" s="19" t="s">
        <v>500</v>
      </c>
      <c r="F1208" s="201">
        <v>20548.599999999999</v>
      </c>
      <c r="G1208" s="201">
        <v>0</v>
      </c>
      <c r="H1208" s="201">
        <v>18625.599999999999</v>
      </c>
      <c r="I1208" s="202">
        <v>0</v>
      </c>
      <c r="J1208" s="203">
        <f t="shared" si="17"/>
        <v>90.641698217883459</v>
      </c>
      <c r="K1208" s="203"/>
    </row>
    <row r="1209" spans="1:11" x14ac:dyDescent="0.25">
      <c r="A1209" s="179" t="s">
        <v>501</v>
      </c>
      <c r="B1209" s="19" t="s">
        <v>127</v>
      </c>
      <c r="C1209" s="19" t="s">
        <v>13</v>
      </c>
      <c r="D1209" s="19" t="s">
        <v>830</v>
      </c>
      <c r="E1209" s="19" t="s">
        <v>502</v>
      </c>
      <c r="F1209" s="201">
        <v>20548.599999999999</v>
      </c>
      <c r="G1209" s="201">
        <v>0</v>
      </c>
      <c r="H1209" s="201">
        <v>18625.599999999999</v>
      </c>
      <c r="I1209" s="202">
        <v>0</v>
      </c>
      <c r="J1209" s="203">
        <f t="shared" si="17"/>
        <v>90.641698217883459</v>
      </c>
      <c r="K1209" s="203"/>
    </row>
    <row r="1210" spans="1:11" x14ac:dyDescent="0.25">
      <c r="A1210" s="178" t="s">
        <v>831</v>
      </c>
      <c r="B1210" s="20" t="s">
        <v>127</v>
      </c>
      <c r="C1210" s="20" t="s">
        <v>15</v>
      </c>
      <c r="D1210" s="20"/>
      <c r="E1210" s="20"/>
      <c r="F1210" s="198">
        <v>38704.9</v>
      </c>
      <c r="G1210" s="198">
        <v>0</v>
      </c>
      <c r="H1210" s="198">
        <v>38688.5</v>
      </c>
      <c r="I1210" s="199">
        <v>0</v>
      </c>
      <c r="J1210" s="200">
        <f t="shared" si="17"/>
        <v>99.957628103935164</v>
      </c>
      <c r="K1210" s="200"/>
    </row>
    <row r="1211" spans="1:11" ht="25.5" x14ac:dyDescent="0.25">
      <c r="A1211" s="179" t="s">
        <v>62</v>
      </c>
      <c r="B1211" s="19" t="s">
        <v>127</v>
      </c>
      <c r="C1211" s="19" t="s">
        <v>15</v>
      </c>
      <c r="D1211" s="19" t="s">
        <v>63</v>
      </c>
      <c r="E1211" s="19"/>
      <c r="F1211" s="201">
        <v>107.3</v>
      </c>
      <c r="G1211" s="201">
        <v>0</v>
      </c>
      <c r="H1211" s="201">
        <v>107.3</v>
      </c>
      <c r="I1211" s="202">
        <v>0</v>
      </c>
      <c r="J1211" s="203">
        <f t="shared" si="17"/>
        <v>100</v>
      </c>
      <c r="K1211" s="203"/>
    </row>
    <row r="1212" spans="1:11" x14ac:dyDescent="0.25">
      <c r="A1212" s="179" t="s">
        <v>333</v>
      </c>
      <c r="B1212" s="19" t="s">
        <v>127</v>
      </c>
      <c r="C1212" s="19" t="s">
        <v>15</v>
      </c>
      <c r="D1212" s="19" t="s">
        <v>334</v>
      </c>
      <c r="E1212" s="19"/>
      <c r="F1212" s="201">
        <v>107.3</v>
      </c>
      <c r="G1212" s="201">
        <v>0</v>
      </c>
      <c r="H1212" s="201">
        <v>107.3</v>
      </c>
      <c r="I1212" s="202">
        <v>0</v>
      </c>
      <c r="J1212" s="203">
        <f t="shared" si="17"/>
        <v>100</v>
      </c>
      <c r="K1212" s="203"/>
    </row>
    <row r="1213" spans="1:11" ht="51" x14ac:dyDescent="0.25">
      <c r="A1213" s="179" t="s">
        <v>752</v>
      </c>
      <c r="B1213" s="19" t="s">
        <v>127</v>
      </c>
      <c r="C1213" s="19" t="s">
        <v>15</v>
      </c>
      <c r="D1213" s="19" t="s">
        <v>753</v>
      </c>
      <c r="E1213" s="19"/>
      <c r="F1213" s="201">
        <v>107.3</v>
      </c>
      <c r="G1213" s="201">
        <v>0</v>
      </c>
      <c r="H1213" s="201">
        <v>107.3</v>
      </c>
      <c r="I1213" s="202">
        <v>0</v>
      </c>
      <c r="J1213" s="203">
        <f t="shared" si="17"/>
        <v>100</v>
      </c>
      <c r="K1213" s="203"/>
    </row>
    <row r="1214" spans="1:11" ht="63.75" x14ac:dyDescent="0.25">
      <c r="A1214" s="179" t="s">
        <v>754</v>
      </c>
      <c r="B1214" s="19" t="s">
        <v>127</v>
      </c>
      <c r="C1214" s="19" t="s">
        <v>15</v>
      </c>
      <c r="D1214" s="19" t="s">
        <v>755</v>
      </c>
      <c r="E1214" s="19"/>
      <c r="F1214" s="201">
        <v>107.3</v>
      </c>
      <c r="G1214" s="201">
        <v>0</v>
      </c>
      <c r="H1214" s="201">
        <v>107.3</v>
      </c>
      <c r="I1214" s="202">
        <v>0</v>
      </c>
      <c r="J1214" s="203">
        <f t="shared" si="17"/>
        <v>100</v>
      </c>
      <c r="K1214" s="203"/>
    </row>
    <row r="1215" spans="1:11" ht="63.75" x14ac:dyDescent="0.25">
      <c r="A1215" s="179" t="s">
        <v>24</v>
      </c>
      <c r="B1215" s="19" t="s">
        <v>127</v>
      </c>
      <c r="C1215" s="19" t="s">
        <v>15</v>
      </c>
      <c r="D1215" s="19" t="s">
        <v>755</v>
      </c>
      <c r="E1215" s="19" t="s">
        <v>25</v>
      </c>
      <c r="F1215" s="201">
        <v>38.5</v>
      </c>
      <c r="G1215" s="201">
        <v>0</v>
      </c>
      <c r="H1215" s="201">
        <v>38.5</v>
      </c>
      <c r="I1215" s="202">
        <v>0</v>
      </c>
      <c r="J1215" s="203">
        <f t="shared" si="17"/>
        <v>100</v>
      </c>
      <c r="K1215" s="203"/>
    </row>
    <row r="1216" spans="1:11" ht="25.5" x14ac:dyDescent="0.25">
      <c r="A1216" s="179" t="s">
        <v>142</v>
      </c>
      <c r="B1216" s="19" t="s">
        <v>127</v>
      </c>
      <c r="C1216" s="19" t="s">
        <v>15</v>
      </c>
      <c r="D1216" s="19" t="s">
        <v>755</v>
      </c>
      <c r="E1216" s="19" t="s">
        <v>143</v>
      </c>
      <c r="F1216" s="201">
        <v>38.5</v>
      </c>
      <c r="G1216" s="201">
        <v>0</v>
      </c>
      <c r="H1216" s="201">
        <v>38.5</v>
      </c>
      <c r="I1216" s="202">
        <v>0</v>
      </c>
      <c r="J1216" s="203">
        <f t="shared" si="17"/>
        <v>100</v>
      </c>
      <c r="K1216" s="203"/>
    </row>
    <row r="1217" spans="1:11" ht="25.5" x14ac:dyDescent="0.25">
      <c r="A1217" s="179" t="s">
        <v>40</v>
      </c>
      <c r="B1217" s="19" t="s">
        <v>127</v>
      </c>
      <c r="C1217" s="19" t="s">
        <v>15</v>
      </c>
      <c r="D1217" s="19" t="s">
        <v>755</v>
      </c>
      <c r="E1217" s="19" t="s">
        <v>41</v>
      </c>
      <c r="F1217" s="201">
        <v>68.8</v>
      </c>
      <c r="G1217" s="201">
        <v>0</v>
      </c>
      <c r="H1217" s="201">
        <v>68.8</v>
      </c>
      <c r="I1217" s="202">
        <v>0</v>
      </c>
      <c r="J1217" s="203">
        <f t="shared" si="17"/>
        <v>100</v>
      </c>
      <c r="K1217" s="203"/>
    </row>
    <row r="1218" spans="1:11" ht="38.25" x14ac:dyDescent="0.25">
      <c r="A1218" s="179" t="s">
        <v>42</v>
      </c>
      <c r="B1218" s="19" t="s">
        <v>127</v>
      </c>
      <c r="C1218" s="19" t="s">
        <v>15</v>
      </c>
      <c r="D1218" s="19" t="s">
        <v>755</v>
      </c>
      <c r="E1218" s="19" t="s">
        <v>43</v>
      </c>
      <c r="F1218" s="201">
        <v>68.8</v>
      </c>
      <c r="G1218" s="201">
        <v>0</v>
      </c>
      <c r="H1218" s="201">
        <v>68.8</v>
      </c>
      <c r="I1218" s="202">
        <v>0</v>
      </c>
      <c r="J1218" s="203">
        <f t="shared" si="17"/>
        <v>100</v>
      </c>
      <c r="K1218" s="203"/>
    </row>
    <row r="1219" spans="1:11" x14ac:dyDescent="0.25">
      <c r="A1219" s="179" t="s">
        <v>809</v>
      </c>
      <c r="B1219" s="19" t="s">
        <v>127</v>
      </c>
      <c r="C1219" s="19" t="s">
        <v>15</v>
      </c>
      <c r="D1219" s="19" t="s">
        <v>810</v>
      </c>
      <c r="E1219" s="19"/>
      <c r="F1219" s="201">
        <v>38597.599999999999</v>
      </c>
      <c r="G1219" s="201">
        <v>0</v>
      </c>
      <c r="H1219" s="201">
        <v>38581.1</v>
      </c>
      <c r="I1219" s="202">
        <v>0</v>
      </c>
      <c r="J1219" s="203">
        <f t="shared" si="17"/>
        <v>99.95725122805564</v>
      </c>
      <c r="K1219" s="203"/>
    </row>
    <row r="1220" spans="1:11" ht="25.5" x14ac:dyDescent="0.25">
      <c r="A1220" s="179" t="s">
        <v>811</v>
      </c>
      <c r="B1220" s="19" t="s">
        <v>127</v>
      </c>
      <c r="C1220" s="19" t="s">
        <v>15</v>
      </c>
      <c r="D1220" s="19" t="s">
        <v>812</v>
      </c>
      <c r="E1220" s="19"/>
      <c r="F1220" s="201">
        <v>38597.599999999999</v>
      </c>
      <c r="G1220" s="201">
        <v>0</v>
      </c>
      <c r="H1220" s="201">
        <v>38581.1</v>
      </c>
      <c r="I1220" s="202">
        <v>0</v>
      </c>
      <c r="J1220" s="203">
        <f t="shared" si="17"/>
        <v>99.95725122805564</v>
      </c>
      <c r="K1220" s="203"/>
    </row>
    <row r="1221" spans="1:11" ht="51" x14ac:dyDescent="0.25">
      <c r="A1221" s="179" t="s">
        <v>813</v>
      </c>
      <c r="B1221" s="19" t="s">
        <v>127</v>
      </c>
      <c r="C1221" s="19" t="s">
        <v>15</v>
      </c>
      <c r="D1221" s="19" t="s">
        <v>814</v>
      </c>
      <c r="E1221" s="19"/>
      <c r="F1221" s="201">
        <v>38597.599999999999</v>
      </c>
      <c r="G1221" s="201">
        <v>0</v>
      </c>
      <c r="H1221" s="201">
        <v>38581.1</v>
      </c>
      <c r="I1221" s="202">
        <v>0</v>
      </c>
      <c r="J1221" s="203">
        <f t="shared" si="17"/>
        <v>99.95725122805564</v>
      </c>
      <c r="K1221" s="203"/>
    </row>
    <row r="1222" spans="1:11" ht="38.25" x14ac:dyDescent="0.25">
      <c r="A1222" s="179" t="s">
        <v>832</v>
      </c>
      <c r="B1222" s="19" t="s">
        <v>127</v>
      </c>
      <c r="C1222" s="19" t="s">
        <v>15</v>
      </c>
      <c r="D1222" s="19" t="s">
        <v>833</v>
      </c>
      <c r="E1222" s="19"/>
      <c r="F1222" s="201">
        <v>1594.1</v>
      </c>
      <c r="G1222" s="201">
        <v>0</v>
      </c>
      <c r="H1222" s="201">
        <v>1577.7</v>
      </c>
      <c r="I1222" s="202">
        <v>0</v>
      </c>
      <c r="J1222" s="203">
        <f t="shared" si="17"/>
        <v>98.971206323317233</v>
      </c>
      <c r="K1222" s="203"/>
    </row>
    <row r="1223" spans="1:11" ht="63.75" x14ac:dyDescent="0.25">
      <c r="A1223" s="179" t="s">
        <v>24</v>
      </c>
      <c r="B1223" s="19" t="s">
        <v>127</v>
      </c>
      <c r="C1223" s="19" t="s">
        <v>15</v>
      </c>
      <c r="D1223" s="19" t="s">
        <v>833</v>
      </c>
      <c r="E1223" s="19" t="s">
        <v>25</v>
      </c>
      <c r="F1223" s="201">
        <v>272.10000000000002</v>
      </c>
      <c r="G1223" s="201">
        <v>0</v>
      </c>
      <c r="H1223" s="201">
        <v>272.10000000000002</v>
      </c>
      <c r="I1223" s="202">
        <v>0</v>
      </c>
      <c r="J1223" s="203">
        <f t="shared" si="17"/>
        <v>100</v>
      </c>
      <c r="K1223" s="203"/>
    </row>
    <row r="1224" spans="1:11" ht="25.5" x14ac:dyDescent="0.25">
      <c r="A1224" s="179" t="s">
        <v>142</v>
      </c>
      <c r="B1224" s="19" t="s">
        <v>127</v>
      </c>
      <c r="C1224" s="19" t="s">
        <v>15</v>
      </c>
      <c r="D1224" s="19" t="s">
        <v>833</v>
      </c>
      <c r="E1224" s="19" t="s">
        <v>143</v>
      </c>
      <c r="F1224" s="201">
        <v>272.10000000000002</v>
      </c>
      <c r="G1224" s="201">
        <v>0</v>
      </c>
      <c r="H1224" s="201">
        <v>272.10000000000002</v>
      </c>
      <c r="I1224" s="202">
        <v>0</v>
      </c>
      <c r="J1224" s="203">
        <f t="shared" si="17"/>
        <v>100</v>
      </c>
      <c r="K1224" s="203"/>
    </row>
    <row r="1225" spans="1:11" ht="25.5" x14ac:dyDescent="0.25">
      <c r="A1225" s="179" t="s">
        <v>40</v>
      </c>
      <c r="B1225" s="19" t="s">
        <v>127</v>
      </c>
      <c r="C1225" s="19" t="s">
        <v>15</v>
      </c>
      <c r="D1225" s="19" t="s">
        <v>833</v>
      </c>
      <c r="E1225" s="19" t="s">
        <v>41</v>
      </c>
      <c r="F1225" s="201">
        <v>424</v>
      </c>
      <c r="G1225" s="201">
        <v>0</v>
      </c>
      <c r="H1225" s="201">
        <v>407.6</v>
      </c>
      <c r="I1225" s="202">
        <v>0</v>
      </c>
      <c r="J1225" s="203">
        <f t="shared" si="17"/>
        <v>96.132075471698116</v>
      </c>
      <c r="K1225" s="203"/>
    </row>
    <row r="1226" spans="1:11" ht="38.25" x14ac:dyDescent="0.25">
      <c r="A1226" s="179" t="s">
        <v>42</v>
      </c>
      <c r="B1226" s="19" t="s">
        <v>127</v>
      </c>
      <c r="C1226" s="19" t="s">
        <v>15</v>
      </c>
      <c r="D1226" s="19" t="s">
        <v>833</v>
      </c>
      <c r="E1226" s="19" t="s">
        <v>43</v>
      </c>
      <c r="F1226" s="201">
        <v>424</v>
      </c>
      <c r="G1226" s="201">
        <v>0</v>
      </c>
      <c r="H1226" s="201">
        <v>407.6</v>
      </c>
      <c r="I1226" s="202">
        <v>0</v>
      </c>
      <c r="J1226" s="203">
        <f t="shared" si="17"/>
        <v>96.132075471698116</v>
      </c>
      <c r="K1226" s="203"/>
    </row>
    <row r="1227" spans="1:11" ht="25.5" x14ac:dyDescent="0.25">
      <c r="A1227" s="179" t="s">
        <v>114</v>
      </c>
      <c r="B1227" s="19" t="s">
        <v>127</v>
      </c>
      <c r="C1227" s="19" t="s">
        <v>15</v>
      </c>
      <c r="D1227" s="19" t="s">
        <v>833</v>
      </c>
      <c r="E1227" s="19" t="s">
        <v>115</v>
      </c>
      <c r="F1227" s="201">
        <v>898</v>
      </c>
      <c r="G1227" s="201">
        <v>0</v>
      </c>
      <c r="H1227" s="201">
        <v>898</v>
      </c>
      <c r="I1227" s="202">
        <v>0</v>
      </c>
      <c r="J1227" s="203">
        <f t="shared" si="17"/>
        <v>100</v>
      </c>
      <c r="K1227" s="203"/>
    </row>
    <row r="1228" spans="1:11" x14ac:dyDescent="0.25">
      <c r="A1228" s="179" t="s">
        <v>834</v>
      </c>
      <c r="B1228" s="19" t="s">
        <v>127</v>
      </c>
      <c r="C1228" s="19" t="s">
        <v>15</v>
      </c>
      <c r="D1228" s="19" t="s">
        <v>833</v>
      </c>
      <c r="E1228" s="19" t="s">
        <v>835</v>
      </c>
      <c r="F1228" s="201">
        <v>898</v>
      </c>
      <c r="G1228" s="201">
        <v>0</v>
      </c>
      <c r="H1228" s="201">
        <v>898</v>
      </c>
      <c r="I1228" s="202">
        <v>0</v>
      </c>
      <c r="J1228" s="203">
        <f t="shared" si="17"/>
        <v>100</v>
      </c>
      <c r="K1228" s="203"/>
    </row>
    <row r="1229" spans="1:11" ht="38.25" x14ac:dyDescent="0.25">
      <c r="A1229" s="179" t="s">
        <v>817</v>
      </c>
      <c r="B1229" s="19" t="s">
        <v>127</v>
      </c>
      <c r="C1229" s="19" t="s">
        <v>15</v>
      </c>
      <c r="D1229" s="19" t="s">
        <v>818</v>
      </c>
      <c r="E1229" s="19"/>
      <c r="F1229" s="201">
        <v>37003.5</v>
      </c>
      <c r="G1229" s="201">
        <v>0</v>
      </c>
      <c r="H1229" s="201">
        <v>37003.5</v>
      </c>
      <c r="I1229" s="202">
        <v>0</v>
      </c>
      <c r="J1229" s="203">
        <f t="shared" si="17"/>
        <v>100</v>
      </c>
      <c r="K1229" s="203"/>
    </row>
    <row r="1230" spans="1:11" ht="38.25" x14ac:dyDescent="0.25">
      <c r="A1230" s="179" t="s">
        <v>148</v>
      </c>
      <c r="B1230" s="19" t="s">
        <v>127</v>
      </c>
      <c r="C1230" s="19" t="s">
        <v>15</v>
      </c>
      <c r="D1230" s="19" t="s">
        <v>818</v>
      </c>
      <c r="E1230" s="19" t="s">
        <v>149</v>
      </c>
      <c r="F1230" s="201">
        <v>37003.5</v>
      </c>
      <c r="G1230" s="201">
        <v>0</v>
      </c>
      <c r="H1230" s="201">
        <v>37003.5</v>
      </c>
      <c r="I1230" s="202">
        <v>0</v>
      </c>
      <c r="J1230" s="203">
        <f t="shared" si="17"/>
        <v>100</v>
      </c>
      <c r="K1230" s="203"/>
    </row>
    <row r="1231" spans="1:11" x14ac:dyDescent="0.25">
      <c r="A1231" s="179" t="s">
        <v>240</v>
      </c>
      <c r="B1231" s="19" t="s">
        <v>127</v>
      </c>
      <c r="C1231" s="19" t="s">
        <v>15</v>
      </c>
      <c r="D1231" s="19" t="s">
        <v>818</v>
      </c>
      <c r="E1231" s="19" t="s">
        <v>241</v>
      </c>
      <c r="F1231" s="201">
        <v>37003.5</v>
      </c>
      <c r="G1231" s="201">
        <v>0</v>
      </c>
      <c r="H1231" s="201">
        <v>37003.5</v>
      </c>
      <c r="I1231" s="202">
        <v>0</v>
      </c>
      <c r="J1231" s="203">
        <f t="shared" si="17"/>
        <v>100</v>
      </c>
      <c r="K1231" s="203"/>
    </row>
    <row r="1232" spans="1:11" x14ac:dyDescent="0.25">
      <c r="A1232" s="178" t="s">
        <v>836</v>
      </c>
      <c r="B1232" s="20" t="s">
        <v>127</v>
      </c>
      <c r="C1232" s="20" t="s">
        <v>33</v>
      </c>
      <c r="D1232" s="20"/>
      <c r="E1232" s="20"/>
      <c r="F1232" s="198">
        <v>1536.5</v>
      </c>
      <c r="G1232" s="198">
        <v>0</v>
      </c>
      <c r="H1232" s="198">
        <v>1536.5</v>
      </c>
      <c r="I1232" s="199">
        <v>0</v>
      </c>
      <c r="J1232" s="200">
        <f t="shared" si="17"/>
        <v>100</v>
      </c>
      <c r="K1232" s="200"/>
    </row>
    <row r="1233" spans="1:11" x14ac:dyDescent="0.25">
      <c r="A1233" s="179" t="s">
        <v>809</v>
      </c>
      <c r="B1233" s="19" t="s">
        <v>127</v>
      </c>
      <c r="C1233" s="19" t="s">
        <v>33</v>
      </c>
      <c r="D1233" s="19" t="s">
        <v>810</v>
      </c>
      <c r="E1233" s="19"/>
      <c r="F1233" s="201">
        <v>1536.5</v>
      </c>
      <c r="G1233" s="201">
        <v>0</v>
      </c>
      <c r="H1233" s="201">
        <v>1536.5</v>
      </c>
      <c r="I1233" s="202">
        <v>0</v>
      </c>
      <c r="J1233" s="203">
        <f t="shared" si="17"/>
        <v>100</v>
      </c>
      <c r="K1233" s="203"/>
    </row>
    <row r="1234" spans="1:11" ht="25.5" x14ac:dyDescent="0.25">
      <c r="A1234" s="179" t="s">
        <v>819</v>
      </c>
      <c r="B1234" s="19" t="s">
        <v>127</v>
      </c>
      <c r="C1234" s="19" t="s">
        <v>33</v>
      </c>
      <c r="D1234" s="19" t="s">
        <v>820</v>
      </c>
      <c r="E1234" s="19"/>
      <c r="F1234" s="201">
        <v>1536.5</v>
      </c>
      <c r="G1234" s="201">
        <v>0</v>
      </c>
      <c r="H1234" s="201">
        <v>1536.5</v>
      </c>
      <c r="I1234" s="202">
        <v>0</v>
      </c>
      <c r="J1234" s="203">
        <f t="shared" si="17"/>
        <v>100</v>
      </c>
      <c r="K1234" s="203"/>
    </row>
    <row r="1235" spans="1:11" x14ac:dyDescent="0.25">
      <c r="A1235" s="179" t="s">
        <v>837</v>
      </c>
      <c r="B1235" s="19" t="s">
        <v>127</v>
      </c>
      <c r="C1235" s="19" t="s">
        <v>33</v>
      </c>
      <c r="D1235" s="19" t="s">
        <v>838</v>
      </c>
      <c r="E1235" s="19"/>
      <c r="F1235" s="201">
        <v>1536.5</v>
      </c>
      <c r="G1235" s="201">
        <v>0</v>
      </c>
      <c r="H1235" s="201">
        <v>1536.5</v>
      </c>
      <c r="I1235" s="202">
        <v>0</v>
      </c>
      <c r="J1235" s="203">
        <f t="shared" si="17"/>
        <v>100</v>
      </c>
      <c r="K1235" s="203"/>
    </row>
    <row r="1236" spans="1:11" ht="51" x14ac:dyDescent="0.25">
      <c r="A1236" s="179" t="s">
        <v>839</v>
      </c>
      <c r="B1236" s="19" t="s">
        <v>127</v>
      </c>
      <c r="C1236" s="19" t="s">
        <v>33</v>
      </c>
      <c r="D1236" s="19" t="s">
        <v>840</v>
      </c>
      <c r="E1236" s="19"/>
      <c r="F1236" s="201">
        <v>1536.5</v>
      </c>
      <c r="G1236" s="201">
        <v>0</v>
      </c>
      <c r="H1236" s="201">
        <v>1536.5</v>
      </c>
      <c r="I1236" s="202">
        <v>0</v>
      </c>
      <c r="J1236" s="203">
        <f t="shared" si="17"/>
        <v>100</v>
      </c>
      <c r="K1236" s="203"/>
    </row>
    <row r="1237" spans="1:11" ht="38.25" x14ac:dyDescent="0.25">
      <c r="A1237" s="179" t="s">
        <v>148</v>
      </c>
      <c r="B1237" s="19" t="s">
        <v>127</v>
      </c>
      <c r="C1237" s="19" t="s">
        <v>33</v>
      </c>
      <c r="D1237" s="19" t="s">
        <v>840</v>
      </c>
      <c r="E1237" s="19" t="s">
        <v>149</v>
      </c>
      <c r="F1237" s="201">
        <v>1536.5</v>
      </c>
      <c r="G1237" s="201">
        <v>0</v>
      </c>
      <c r="H1237" s="201">
        <v>1536.5</v>
      </c>
      <c r="I1237" s="202">
        <v>0</v>
      </c>
      <c r="J1237" s="203">
        <f t="shared" si="17"/>
        <v>100</v>
      </c>
      <c r="K1237" s="203"/>
    </row>
    <row r="1238" spans="1:11" ht="25.5" x14ac:dyDescent="0.25">
      <c r="A1238" s="179" t="s">
        <v>150</v>
      </c>
      <c r="B1238" s="19" t="s">
        <v>127</v>
      </c>
      <c r="C1238" s="19" t="s">
        <v>33</v>
      </c>
      <c r="D1238" s="19" t="s">
        <v>840</v>
      </c>
      <c r="E1238" s="19" t="s">
        <v>151</v>
      </c>
      <c r="F1238" s="201">
        <v>1536.5</v>
      </c>
      <c r="G1238" s="201">
        <v>0</v>
      </c>
      <c r="H1238" s="201">
        <v>1536.5</v>
      </c>
      <c r="I1238" s="202">
        <v>0</v>
      </c>
      <c r="J1238" s="203">
        <f t="shared" si="17"/>
        <v>100</v>
      </c>
      <c r="K1238" s="203"/>
    </row>
    <row r="1239" spans="1:11" x14ac:dyDescent="0.25">
      <c r="A1239" s="181" t="s">
        <v>841</v>
      </c>
      <c r="B1239" s="14" t="s">
        <v>429</v>
      </c>
      <c r="C1239" s="14"/>
      <c r="D1239" s="14"/>
      <c r="E1239" s="14"/>
      <c r="F1239" s="15">
        <v>119343</v>
      </c>
      <c r="G1239" s="15">
        <v>0</v>
      </c>
      <c r="H1239" s="15">
        <v>119291.9</v>
      </c>
      <c r="I1239" s="205">
        <v>0</v>
      </c>
      <c r="J1239" s="205">
        <f t="shared" si="17"/>
        <v>99.957182239427524</v>
      </c>
      <c r="K1239" s="205"/>
    </row>
    <row r="1240" spans="1:11" x14ac:dyDescent="0.25">
      <c r="A1240" s="178" t="s">
        <v>842</v>
      </c>
      <c r="B1240" s="20" t="s">
        <v>429</v>
      </c>
      <c r="C1240" s="20" t="s">
        <v>13</v>
      </c>
      <c r="D1240" s="20"/>
      <c r="E1240" s="20"/>
      <c r="F1240" s="198">
        <v>39304.9</v>
      </c>
      <c r="G1240" s="198">
        <v>0</v>
      </c>
      <c r="H1240" s="198">
        <v>39304.9</v>
      </c>
      <c r="I1240" s="199">
        <v>0</v>
      </c>
      <c r="J1240" s="200">
        <f t="shared" si="17"/>
        <v>100</v>
      </c>
      <c r="K1240" s="200"/>
    </row>
    <row r="1241" spans="1:11" ht="51" x14ac:dyDescent="0.25">
      <c r="A1241" s="179" t="s">
        <v>165</v>
      </c>
      <c r="B1241" s="19" t="s">
        <v>429</v>
      </c>
      <c r="C1241" s="19" t="s">
        <v>13</v>
      </c>
      <c r="D1241" s="19" t="s">
        <v>166</v>
      </c>
      <c r="E1241" s="19"/>
      <c r="F1241" s="201">
        <v>39304.9</v>
      </c>
      <c r="G1241" s="201">
        <v>0</v>
      </c>
      <c r="H1241" s="201">
        <v>39304.9</v>
      </c>
      <c r="I1241" s="202">
        <v>0</v>
      </c>
      <c r="J1241" s="203">
        <f t="shared" si="17"/>
        <v>100</v>
      </c>
      <c r="K1241" s="203"/>
    </row>
    <row r="1242" spans="1:11" ht="63.75" x14ac:dyDescent="0.25">
      <c r="A1242" s="179" t="s">
        <v>167</v>
      </c>
      <c r="B1242" s="19" t="s">
        <v>429</v>
      </c>
      <c r="C1242" s="19" t="s">
        <v>13</v>
      </c>
      <c r="D1242" s="19" t="s">
        <v>168</v>
      </c>
      <c r="E1242" s="19"/>
      <c r="F1242" s="201">
        <v>39304.9</v>
      </c>
      <c r="G1242" s="201">
        <v>0</v>
      </c>
      <c r="H1242" s="201">
        <v>39304.9</v>
      </c>
      <c r="I1242" s="202">
        <v>0</v>
      </c>
      <c r="J1242" s="203">
        <f t="shared" si="17"/>
        <v>100</v>
      </c>
      <c r="K1242" s="203"/>
    </row>
    <row r="1243" spans="1:11" ht="51" x14ac:dyDescent="0.25">
      <c r="A1243" s="179" t="s">
        <v>843</v>
      </c>
      <c r="B1243" s="19" t="s">
        <v>429</v>
      </c>
      <c r="C1243" s="19" t="s">
        <v>13</v>
      </c>
      <c r="D1243" s="19" t="s">
        <v>844</v>
      </c>
      <c r="E1243" s="19"/>
      <c r="F1243" s="201">
        <v>39304.9</v>
      </c>
      <c r="G1243" s="201">
        <v>0</v>
      </c>
      <c r="H1243" s="201">
        <v>39304.9</v>
      </c>
      <c r="I1243" s="202">
        <v>0</v>
      </c>
      <c r="J1243" s="203">
        <f t="shared" si="17"/>
        <v>100</v>
      </c>
      <c r="K1243" s="203"/>
    </row>
    <row r="1244" spans="1:11" ht="153" x14ac:dyDescent="0.25">
      <c r="A1244" s="179" t="s">
        <v>845</v>
      </c>
      <c r="B1244" s="19" t="s">
        <v>429</v>
      </c>
      <c r="C1244" s="19" t="s">
        <v>13</v>
      </c>
      <c r="D1244" s="19" t="s">
        <v>846</v>
      </c>
      <c r="E1244" s="19"/>
      <c r="F1244" s="201">
        <v>884.1</v>
      </c>
      <c r="G1244" s="201">
        <v>0</v>
      </c>
      <c r="H1244" s="201">
        <v>884.1</v>
      </c>
      <c r="I1244" s="202">
        <v>0</v>
      </c>
      <c r="J1244" s="203">
        <f t="shared" si="17"/>
        <v>100</v>
      </c>
      <c r="K1244" s="203"/>
    </row>
    <row r="1245" spans="1:11" ht="25.5" x14ac:dyDescent="0.25">
      <c r="A1245" s="179" t="s">
        <v>40</v>
      </c>
      <c r="B1245" s="19" t="s">
        <v>429</v>
      </c>
      <c r="C1245" s="19" t="s">
        <v>13</v>
      </c>
      <c r="D1245" s="19" t="s">
        <v>846</v>
      </c>
      <c r="E1245" s="19" t="s">
        <v>41</v>
      </c>
      <c r="F1245" s="201">
        <v>884.1</v>
      </c>
      <c r="G1245" s="201">
        <v>0</v>
      </c>
      <c r="H1245" s="201">
        <v>884.1</v>
      </c>
      <c r="I1245" s="202">
        <v>0</v>
      </c>
      <c r="J1245" s="203">
        <f t="shared" si="17"/>
        <v>100</v>
      </c>
      <c r="K1245" s="203"/>
    </row>
    <row r="1246" spans="1:11" ht="38.25" x14ac:dyDescent="0.25">
      <c r="A1246" s="179" t="s">
        <v>42</v>
      </c>
      <c r="B1246" s="19" t="s">
        <v>429</v>
      </c>
      <c r="C1246" s="19" t="s">
        <v>13</v>
      </c>
      <c r="D1246" s="19" t="s">
        <v>846</v>
      </c>
      <c r="E1246" s="19" t="s">
        <v>43</v>
      </c>
      <c r="F1246" s="201">
        <v>884.1</v>
      </c>
      <c r="G1246" s="201">
        <v>0</v>
      </c>
      <c r="H1246" s="201">
        <v>884.1</v>
      </c>
      <c r="I1246" s="202">
        <v>0</v>
      </c>
      <c r="J1246" s="203">
        <f t="shared" si="17"/>
        <v>100</v>
      </c>
      <c r="K1246" s="203"/>
    </row>
    <row r="1247" spans="1:11" ht="165.75" x14ac:dyDescent="0.25">
      <c r="A1247" s="179" t="s">
        <v>847</v>
      </c>
      <c r="B1247" s="19" t="s">
        <v>429</v>
      </c>
      <c r="C1247" s="19" t="s">
        <v>13</v>
      </c>
      <c r="D1247" s="19" t="s">
        <v>848</v>
      </c>
      <c r="E1247" s="19"/>
      <c r="F1247" s="201">
        <v>38420.9</v>
      </c>
      <c r="G1247" s="201">
        <v>0</v>
      </c>
      <c r="H1247" s="201">
        <v>38420.9</v>
      </c>
      <c r="I1247" s="202">
        <v>0</v>
      </c>
      <c r="J1247" s="203">
        <f t="shared" si="17"/>
        <v>100</v>
      </c>
      <c r="K1247" s="203"/>
    </row>
    <row r="1248" spans="1:11" ht="38.25" x14ac:dyDescent="0.25">
      <c r="A1248" s="179" t="s">
        <v>148</v>
      </c>
      <c r="B1248" s="19" t="s">
        <v>429</v>
      </c>
      <c r="C1248" s="19" t="s">
        <v>13</v>
      </c>
      <c r="D1248" s="19" t="s">
        <v>848</v>
      </c>
      <c r="E1248" s="19" t="s">
        <v>149</v>
      </c>
      <c r="F1248" s="201">
        <v>38420.9</v>
      </c>
      <c r="G1248" s="201">
        <v>0</v>
      </c>
      <c r="H1248" s="201">
        <v>38420.9</v>
      </c>
      <c r="I1248" s="202">
        <v>0</v>
      </c>
      <c r="J1248" s="203">
        <f t="shared" si="17"/>
        <v>100</v>
      </c>
      <c r="K1248" s="203"/>
    </row>
    <row r="1249" spans="1:11" x14ac:dyDescent="0.25">
      <c r="A1249" s="179" t="s">
        <v>240</v>
      </c>
      <c r="B1249" s="19" t="s">
        <v>429</v>
      </c>
      <c r="C1249" s="19" t="s">
        <v>13</v>
      </c>
      <c r="D1249" s="19" t="s">
        <v>848</v>
      </c>
      <c r="E1249" s="19" t="s">
        <v>241</v>
      </c>
      <c r="F1249" s="201">
        <v>38420.9</v>
      </c>
      <c r="G1249" s="201">
        <v>0</v>
      </c>
      <c r="H1249" s="201">
        <v>38420.9</v>
      </c>
      <c r="I1249" s="202">
        <v>0</v>
      </c>
      <c r="J1249" s="203">
        <f t="shared" si="17"/>
        <v>100</v>
      </c>
      <c r="K1249" s="203"/>
    </row>
    <row r="1250" spans="1:11" x14ac:dyDescent="0.25">
      <c r="A1250" s="178" t="s">
        <v>849</v>
      </c>
      <c r="B1250" s="20" t="s">
        <v>429</v>
      </c>
      <c r="C1250" s="20" t="s">
        <v>15</v>
      </c>
      <c r="D1250" s="20"/>
      <c r="E1250" s="20"/>
      <c r="F1250" s="198">
        <v>44330</v>
      </c>
      <c r="G1250" s="198">
        <v>0</v>
      </c>
      <c r="H1250" s="198">
        <v>44330</v>
      </c>
      <c r="I1250" s="199">
        <v>0</v>
      </c>
      <c r="J1250" s="200">
        <f t="shared" si="17"/>
        <v>100</v>
      </c>
      <c r="K1250" s="200"/>
    </row>
    <row r="1251" spans="1:11" ht="25.5" x14ac:dyDescent="0.25">
      <c r="A1251" s="179" t="s">
        <v>16</v>
      </c>
      <c r="B1251" s="19" t="s">
        <v>429</v>
      </c>
      <c r="C1251" s="19" t="s">
        <v>15</v>
      </c>
      <c r="D1251" s="19" t="s">
        <v>17</v>
      </c>
      <c r="E1251" s="19"/>
      <c r="F1251" s="201">
        <v>2300</v>
      </c>
      <c r="G1251" s="201">
        <v>0</v>
      </c>
      <c r="H1251" s="201">
        <v>2300</v>
      </c>
      <c r="I1251" s="202">
        <v>0</v>
      </c>
      <c r="J1251" s="203">
        <f t="shared" si="17"/>
        <v>100</v>
      </c>
      <c r="K1251" s="203"/>
    </row>
    <row r="1252" spans="1:11" x14ac:dyDescent="0.25">
      <c r="A1252" s="179" t="s">
        <v>18</v>
      </c>
      <c r="B1252" s="19" t="s">
        <v>429</v>
      </c>
      <c r="C1252" s="19" t="s">
        <v>15</v>
      </c>
      <c r="D1252" s="19" t="s">
        <v>19</v>
      </c>
      <c r="E1252" s="19"/>
      <c r="F1252" s="201">
        <v>2300</v>
      </c>
      <c r="G1252" s="201">
        <v>0</v>
      </c>
      <c r="H1252" s="201">
        <v>2300</v>
      </c>
      <c r="I1252" s="202">
        <v>0</v>
      </c>
      <c r="J1252" s="203">
        <f t="shared" si="17"/>
        <v>100</v>
      </c>
      <c r="K1252" s="203"/>
    </row>
    <row r="1253" spans="1:11" ht="38.25" x14ac:dyDescent="0.25">
      <c r="A1253" s="179" t="s">
        <v>20</v>
      </c>
      <c r="B1253" s="19" t="s">
        <v>429</v>
      </c>
      <c r="C1253" s="19" t="s">
        <v>15</v>
      </c>
      <c r="D1253" s="19" t="s">
        <v>21</v>
      </c>
      <c r="E1253" s="19"/>
      <c r="F1253" s="201">
        <v>2300</v>
      </c>
      <c r="G1253" s="201">
        <v>0</v>
      </c>
      <c r="H1253" s="201">
        <v>2300</v>
      </c>
      <c r="I1253" s="202">
        <v>0</v>
      </c>
      <c r="J1253" s="203">
        <f t="shared" si="17"/>
        <v>100</v>
      </c>
      <c r="K1253" s="203"/>
    </row>
    <row r="1254" spans="1:11" ht="63.75" x14ac:dyDescent="0.25">
      <c r="A1254" s="179" t="s">
        <v>850</v>
      </c>
      <c r="B1254" s="19" t="s">
        <v>429</v>
      </c>
      <c r="C1254" s="19" t="s">
        <v>15</v>
      </c>
      <c r="D1254" s="19" t="s">
        <v>851</v>
      </c>
      <c r="E1254" s="19"/>
      <c r="F1254" s="201">
        <v>2300</v>
      </c>
      <c r="G1254" s="201">
        <v>0</v>
      </c>
      <c r="H1254" s="201">
        <v>2300</v>
      </c>
      <c r="I1254" s="202">
        <v>0</v>
      </c>
      <c r="J1254" s="203">
        <f t="shared" si="17"/>
        <v>100</v>
      </c>
      <c r="K1254" s="203"/>
    </row>
    <row r="1255" spans="1:11" ht="38.25" x14ac:dyDescent="0.25">
      <c r="A1255" s="179" t="s">
        <v>148</v>
      </c>
      <c r="B1255" s="19" t="s">
        <v>429</v>
      </c>
      <c r="C1255" s="19" t="s">
        <v>15</v>
      </c>
      <c r="D1255" s="19" t="s">
        <v>851</v>
      </c>
      <c r="E1255" s="19" t="s">
        <v>149</v>
      </c>
      <c r="F1255" s="201">
        <v>2300</v>
      </c>
      <c r="G1255" s="201">
        <v>0</v>
      </c>
      <c r="H1255" s="201">
        <v>2300</v>
      </c>
      <c r="I1255" s="202">
        <v>0</v>
      </c>
      <c r="J1255" s="203">
        <f t="shared" si="17"/>
        <v>100</v>
      </c>
      <c r="K1255" s="203"/>
    </row>
    <row r="1256" spans="1:11" x14ac:dyDescent="0.25">
      <c r="A1256" s="179" t="s">
        <v>240</v>
      </c>
      <c r="B1256" s="19" t="s">
        <v>429</v>
      </c>
      <c r="C1256" s="19" t="s">
        <v>15</v>
      </c>
      <c r="D1256" s="19" t="s">
        <v>851</v>
      </c>
      <c r="E1256" s="19" t="s">
        <v>241</v>
      </c>
      <c r="F1256" s="201">
        <v>2300</v>
      </c>
      <c r="G1256" s="201">
        <v>0</v>
      </c>
      <c r="H1256" s="201">
        <v>2300</v>
      </c>
      <c r="I1256" s="202">
        <v>0</v>
      </c>
      <c r="J1256" s="203">
        <f t="shared" si="17"/>
        <v>100</v>
      </c>
      <c r="K1256" s="203"/>
    </row>
    <row r="1257" spans="1:11" ht="51" x14ac:dyDescent="0.25">
      <c r="A1257" s="179" t="s">
        <v>165</v>
      </c>
      <c r="B1257" s="19" t="s">
        <v>429</v>
      </c>
      <c r="C1257" s="19" t="s">
        <v>15</v>
      </c>
      <c r="D1257" s="19" t="s">
        <v>166</v>
      </c>
      <c r="E1257" s="19"/>
      <c r="F1257" s="201">
        <v>42030</v>
      </c>
      <c r="G1257" s="201">
        <v>0</v>
      </c>
      <c r="H1257" s="201">
        <v>42030</v>
      </c>
      <c r="I1257" s="202">
        <v>0</v>
      </c>
      <c r="J1257" s="203">
        <f t="shared" si="17"/>
        <v>100</v>
      </c>
      <c r="K1257" s="203"/>
    </row>
    <row r="1258" spans="1:11" ht="63.75" x14ac:dyDescent="0.25">
      <c r="A1258" s="179" t="s">
        <v>167</v>
      </c>
      <c r="B1258" s="19" t="s">
        <v>429</v>
      </c>
      <c r="C1258" s="19" t="s">
        <v>15</v>
      </c>
      <c r="D1258" s="19" t="s">
        <v>168</v>
      </c>
      <c r="E1258" s="19"/>
      <c r="F1258" s="201">
        <v>42030</v>
      </c>
      <c r="G1258" s="201">
        <v>0</v>
      </c>
      <c r="H1258" s="201">
        <v>42030</v>
      </c>
      <c r="I1258" s="202">
        <v>0</v>
      </c>
      <c r="J1258" s="203">
        <f t="shared" si="17"/>
        <v>100</v>
      </c>
      <c r="K1258" s="203"/>
    </row>
    <row r="1259" spans="1:11" ht="51" x14ac:dyDescent="0.25">
      <c r="A1259" s="179" t="s">
        <v>843</v>
      </c>
      <c r="B1259" s="19" t="s">
        <v>429</v>
      </c>
      <c r="C1259" s="19" t="s">
        <v>15</v>
      </c>
      <c r="D1259" s="19" t="s">
        <v>844</v>
      </c>
      <c r="E1259" s="19"/>
      <c r="F1259" s="201">
        <v>42030</v>
      </c>
      <c r="G1259" s="201">
        <v>0</v>
      </c>
      <c r="H1259" s="201">
        <v>42030</v>
      </c>
      <c r="I1259" s="202">
        <v>0</v>
      </c>
      <c r="J1259" s="203">
        <f t="shared" si="17"/>
        <v>100</v>
      </c>
      <c r="K1259" s="203"/>
    </row>
    <row r="1260" spans="1:11" ht="153" x14ac:dyDescent="0.25">
      <c r="A1260" s="179" t="s">
        <v>845</v>
      </c>
      <c r="B1260" s="19" t="s">
        <v>429</v>
      </c>
      <c r="C1260" s="19" t="s">
        <v>15</v>
      </c>
      <c r="D1260" s="19" t="s">
        <v>846</v>
      </c>
      <c r="E1260" s="19"/>
      <c r="F1260" s="201">
        <v>14505.7</v>
      </c>
      <c r="G1260" s="201">
        <v>0</v>
      </c>
      <c r="H1260" s="201">
        <v>14505.7</v>
      </c>
      <c r="I1260" s="202">
        <v>0</v>
      </c>
      <c r="J1260" s="203">
        <f t="shared" si="17"/>
        <v>100</v>
      </c>
      <c r="K1260" s="203"/>
    </row>
    <row r="1261" spans="1:11" ht="25.5" x14ac:dyDescent="0.25">
      <c r="A1261" s="179" t="s">
        <v>40</v>
      </c>
      <c r="B1261" s="19" t="s">
        <v>429</v>
      </c>
      <c r="C1261" s="19" t="s">
        <v>15</v>
      </c>
      <c r="D1261" s="19" t="s">
        <v>846</v>
      </c>
      <c r="E1261" s="19" t="s">
        <v>41</v>
      </c>
      <c r="F1261" s="201">
        <v>14505.7</v>
      </c>
      <c r="G1261" s="201">
        <v>0</v>
      </c>
      <c r="H1261" s="201">
        <v>14505.7</v>
      </c>
      <c r="I1261" s="202">
        <v>0</v>
      </c>
      <c r="J1261" s="203">
        <f t="shared" si="17"/>
        <v>100</v>
      </c>
      <c r="K1261" s="203"/>
    </row>
    <row r="1262" spans="1:11" ht="38.25" x14ac:dyDescent="0.25">
      <c r="A1262" s="179" t="s">
        <v>42</v>
      </c>
      <c r="B1262" s="19" t="s">
        <v>429</v>
      </c>
      <c r="C1262" s="19" t="s">
        <v>15</v>
      </c>
      <c r="D1262" s="19" t="s">
        <v>846</v>
      </c>
      <c r="E1262" s="19" t="s">
        <v>43</v>
      </c>
      <c r="F1262" s="201">
        <v>14505.7</v>
      </c>
      <c r="G1262" s="201">
        <v>0</v>
      </c>
      <c r="H1262" s="201">
        <v>14505.7</v>
      </c>
      <c r="I1262" s="202">
        <v>0</v>
      </c>
      <c r="J1262" s="203">
        <f t="shared" si="17"/>
        <v>100</v>
      </c>
      <c r="K1262" s="203"/>
    </row>
    <row r="1263" spans="1:11" ht="165.75" x14ac:dyDescent="0.25">
      <c r="A1263" s="179" t="s">
        <v>852</v>
      </c>
      <c r="B1263" s="19" t="s">
        <v>429</v>
      </c>
      <c r="C1263" s="19" t="s">
        <v>15</v>
      </c>
      <c r="D1263" s="19" t="s">
        <v>853</v>
      </c>
      <c r="E1263" s="19"/>
      <c r="F1263" s="201">
        <v>27524.3</v>
      </c>
      <c r="G1263" s="201">
        <v>0</v>
      </c>
      <c r="H1263" s="201">
        <v>27524.3</v>
      </c>
      <c r="I1263" s="202">
        <v>0</v>
      </c>
      <c r="J1263" s="203">
        <f t="shared" si="17"/>
        <v>100</v>
      </c>
      <c r="K1263" s="203"/>
    </row>
    <row r="1264" spans="1:11" ht="38.25" x14ac:dyDescent="0.25">
      <c r="A1264" s="179" t="s">
        <v>148</v>
      </c>
      <c r="B1264" s="19" t="s">
        <v>429</v>
      </c>
      <c r="C1264" s="19" t="s">
        <v>15</v>
      </c>
      <c r="D1264" s="19" t="s">
        <v>853</v>
      </c>
      <c r="E1264" s="19" t="s">
        <v>149</v>
      </c>
      <c r="F1264" s="201">
        <v>27524.3</v>
      </c>
      <c r="G1264" s="201">
        <v>0</v>
      </c>
      <c r="H1264" s="201">
        <v>27524.3</v>
      </c>
      <c r="I1264" s="202">
        <v>0</v>
      </c>
      <c r="J1264" s="203">
        <f t="shared" si="17"/>
        <v>100</v>
      </c>
      <c r="K1264" s="203"/>
    </row>
    <row r="1265" spans="1:11" ht="25.5" x14ac:dyDescent="0.25">
      <c r="A1265" s="179" t="s">
        <v>240</v>
      </c>
      <c r="B1265" s="19" t="s">
        <v>429</v>
      </c>
      <c r="C1265" s="19" t="s">
        <v>15</v>
      </c>
      <c r="D1265" s="19" t="s">
        <v>853</v>
      </c>
      <c r="E1265" s="19" t="s">
        <v>241</v>
      </c>
      <c r="F1265" s="201">
        <v>27524.3</v>
      </c>
      <c r="G1265" s="201">
        <v>0</v>
      </c>
      <c r="H1265" s="201">
        <v>27524.3</v>
      </c>
      <c r="I1265" s="202">
        <v>0</v>
      </c>
      <c r="J1265" s="203">
        <f t="shared" si="17"/>
        <v>100</v>
      </c>
      <c r="K1265" s="203"/>
    </row>
    <row r="1266" spans="1:11" ht="25.5" x14ac:dyDescent="0.25">
      <c r="A1266" s="178" t="s">
        <v>854</v>
      </c>
      <c r="B1266" s="20" t="s">
        <v>429</v>
      </c>
      <c r="C1266" s="20" t="s">
        <v>45</v>
      </c>
      <c r="D1266" s="20"/>
      <c r="E1266" s="20"/>
      <c r="F1266" s="198">
        <v>35708.1</v>
      </c>
      <c r="G1266" s="198">
        <v>0</v>
      </c>
      <c r="H1266" s="198">
        <v>35657</v>
      </c>
      <c r="I1266" s="199">
        <v>0</v>
      </c>
      <c r="J1266" s="200">
        <f t="shared" si="17"/>
        <v>99.856895214251111</v>
      </c>
      <c r="K1266" s="200"/>
    </row>
    <row r="1267" spans="1:11" ht="51" x14ac:dyDescent="0.25">
      <c r="A1267" s="179" t="s">
        <v>165</v>
      </c>
      <c r="B1267" s="19" t="s">
        <v>429</v>
      </c>
      <c r="C1267" s="19" t="s">
        <v>45</v>
      </c>
      <c r="D1267" s="19" t="s">
        <v>166</v>
      </c>
      <c r="E1267" s="19"/>
      <c r="F1267" s="201">
        <v>16635.400000000001</v>
      </c>
      <c r="G1267" s="201">
        <v>0</v>
      </c>
      <c r="H1267" s="201">
        <v>16584.3</v>
      </c>
      <c r="I1267" s="202">
        <v>0</v>
      </c>
      <c r="J1267" s="203">
        <f t="shared" ref="J1267:J1313" si="18">H1267/F1267*100</f>
        <v>99.69282373733121</v>
      </c>
      <c r="K1267" s="203"/>
    </row>
    <row r="1268" spans="1:11" ht="63.75" x14ac:dyDescent="0.25">
      <c r="A1268" s="179" t="s">
        <v>167</v>
      </c>
      <c r="B1268" s="19" t="s">
        <v>429</v>
      </c>
      <c r="C1268" s="19" t="s">
        <v>45</v>
      </c>
      <c r="D1268" s="19" t="s">
        <v>168</v>
      </c>
      <c r="E1268" s="19"/>
      <c r="F1268" s="201">
        <v>15335.4</v>
      </c>
      <c r="G1268" s="201">
        <v>0</v>
      </c>
      <c r="H1268" s="201">
        <v>15284.3</v>
      </c>
      <c r="I1268" s="202">
        <v>0</v>
      </c>
      <c r="J1268" s="203">
        <f t="shared" si="18"/>
        <v>99.666784042150837</v>
      </c>
      <c r="K1268" s="203"/>
    </row>
    <row r="1269" spans="1:11" ht="51" x14ac:dyDescent="0.25">
      <c r="A1269" s="179" t="s">
        <v>843</v>
      </c>
      <c r="B1269" s="19" t="s">
        <v>429</v>
      </c>
      <c r="C1269" s="19" t="s">
        <v>45</v>
      </c>
      <c r="D1269" s="19" t="s">
        <v>844</v>
      </c>
      <c r="E1269" s="19"/>
      <c r="F1269" s="201">
        <v>4606.3</v>
      </c>
      <c r="G1269" s="201">
        <v>0</v>
      </c>
      <c r="H1269" s="201">
        <v>4606.3</v>
      </c>
      <c r="I1269" s="202">
        <v>0</v>
      </c>
      <c r="J1269" s="203">
        <f t="shared" si="18"/>
        <v>100</v>
      </c>
      <c r="K1269" s="203"/>
    </row>
    <row r="1270" spans="1:11" ht="153" x14ac:dyDescent="0.25">
      <c r="A1270" s="179" t="s">
        <v>845</v>
      </c>
      <c r="B1270" s="19" t="s">
        <v>429</v>
      </c>
      <c r="C1270" s="19" t="s">
        <v>45</v>
      </c>
      <c r="D1270" s="19" t="s">
        <v>846</v>
      </c>
      <c r="E1270" s="19"/>
      <c r="F1270" s="201">
        <v>2403.4</v>
      </c>
      <c r="G1270" s="201">
        <v>0</v>
      </c>
      <c r="H1270" s="201">
        <v>2403.4</v>
      </c>
      <c r="I1270" s="202">
        <v>0</v>
      </c>
      <c r="J1270" s="203">
        <f t="shared" si="18"/>
        <v>100</v>
      </c>
      <c r="K1270" s="203"/>
    </row>
    <row r="1271" spans="1:11" ht="25.5" x14ac:dyDescent="0.25">
      <c r="A1271" s="179" t="s">
        <v>40</v>
      </c>
      <c r="B1271" s="19" t="s">
        <v>429</v>
      </c>
      <c r="C1271" s="19" t="s">
        <v>45</v>
      </c>
      <c r="D1271" s="19" t="s">
        <v>846</v>
      </c>
      <c r="E1271" s="19" t="s">
        <v>41</v>
      </c>
      <c r="F1271" s="201">
        <v>2403.4</v>
      </c>
      <c r="G1271" s="201">
        <v>0</v>
      </c>
      <c r="H1271" s="201">
        <v>2403.4</v>
      </c>
      <c r="I1271" s="202">
        <v>0</v>
      </c>
      <c r="J1271" s="203">
        <f t="shared" si="18"/>
        <v>100</v>
      </c>
      <c r="K1271" s="203"/>
    </row>
    <row r="1272" spans="1:11" ht="38.25" x14ac:dyDescent="0.25">
      <c r="A1272" s="179" t="s">
        <v>42</v>
      </c>
      <c r="B1272" s="19" t="s">
        <v>429</v>
      </c>
      <c r="C1272" s="19" t="s">
        <v>45</v>
      </c>
      <c r="D1272" s="19" t="s">
        <v>846</v>
      </c>
      <c r="E1272" s="19" t="s">
        <v>43</v>
      </c>
      <c r="F1272" s="201">
        <v>2403.4</v>
      </c>
      <c r="G1272" s="201">
        <v>0</v>
      </c>
      <c r="H1272" s="201">
        <v>2403.4</v>
      </c>
      <c r="I1272" s="202">
        <v>0</v>
      </c>
      <c r="J1272" s="203">
        <f t="shared" si="18"/>
        <v>100</v>
      </c>
      <c r="K1272" s="203"/>
    </row>
    <row r="1273" spans="1:11" ht="165.75" x14ac:dyDescent="0.25">
      <c r="A1273" s="179" t="s">
        <v>847</v>
      </c>
      <c r="B1273" s="19" t="s">
        <v>429</v>
      </c>
      <c r="C1273" s="19" t="s">
        <v>45</v>
      </c>
      <c r="D1273" s="19" t="s">
        <v>848</v>
      </c>
      <c r="E1273" s="19"/>
      <c r="F1273" s="201">
        <v>2202.9</v>
      </c>
      <c r="G1273" s="201">
        <v>0</v>
      </c>
      <c r="H1273" s="201">
        <v>2202.9</v>
      </c>
      <c r="I1273" s="202">
        <v>0</v>
      </c>
      <c r="J1273" s="203">
        <f t="shared" si="18"/>
        <v>100</v>
      </c>
      <c r="K1273" s="203"/>
    </row>
    <row r="1274" spans="1:11" ht="38.25" x14ac:dyDescent="0.25">
      <c r="A1274" s="179" t="s">
        <v>148</v>
      </c>
      <c r="B1274" s="19" t="s">
        <v>429</v>
      </c>
      <c r="C1274" s="19" t="s">
        <v>45</v>
      </c>
      <c r="D1274" s="19" t="s">
        <v>848</v>
      </c>
      <c r="E1274" s="19" t="s">
        <v>149</v>
      </c>
      <c r="F1274" s="201">
        <v>2202.9</v>
      </c>
      <c r="G1274" s="201">
        <v>0</v>
      </c>
      <c r="H1274" s="201">
        <v>2202.9</v>
      </c>
      <c r="I1274" s="202">
        <v>0</v>
      </c>
      <c r="J1274" s="203">
        <f t="shared" si="18"/>
        <v>100</v>
      </c>
      <c r="K1274" s="203"/>
    </row>
    <row r="1275" spans="1:11" x14ac:dyDescent="0.25">
      <c r="A1275" s="179" t="s">
        <v>240</v>
      </c>
      <c r="B1275" s="19" t="s">
        <v>429</v>
      </c>
      <c r="C1275" s="19" t="s">
        <v>45</v>
      </c>
      <c r="D1275" s="19" t="s">
        <v>848</v>
      </c>
      <c r="E1275" s="19" t="s">
        <v>241</v>
      </c>
      <c r="F1275" s="201">
        <v>2202.9</v>
      </c>
      <c r="G1275" s="201">
        <v>0</v>
      </c>
      <c r="H1275" s="201">
        <v>2202.9</v>
      </c>
      <c r="I1275" s="202">
        <v>0</v>
      </c>
      <c r="J1275" s="203">
        <f t="shared" si="18"/>
        <v>100</v>
      </c>
      <c r="K1275" s="203"/>
    </row>
    <row r="1276" spans="1:11" ht="25.5" x14ac:dyDescent="0.25">
      <c r="A1276" s="179" t="s">
        <v>169</v>
      </c>
      <c r="B1276" s="19" t="s">
        <v>429</v>
      </c>
      <c r="C1276" s="19" t="s">
        <v>45</v>
      </c>
      <c r="D1276" s="19" t="s">
        <v>170</v>
      </c>
      <c r="E1276" s="19"/>
      <c r="F1276" s="201">
        <v>10729.1</v>
      </c>
      <c r="G1276" s="201">
        <v>0</v>
      </c>
      <c r="H1276" s="201">
        <v>10678</v>
      </c>
      <c r="I1276" s="202">
        <v>0</v>
      </c>
      <c r="J1276" s="203">
        <f t="shared" si="18"/>
        <v>99.523725195962371</v>
      </c>
      <c r="K1276" s="203"/>
    </row>
    <row r="1277" spans="1:11" ht="63.75" x14ac:dyDescent="0.25">
      <c r="A1277" s="179" t="s">
        <v>171</v>
      </c>
      <c r="B1277" s="19" t="s">
        <v>429</v>
      </c>
      <c r="C1277" s="19" t="s">
        <v>45</v>
      </c>
      <c r="D1277" s="19" t="s">
        <v>172</v>
      </c>
      <c r="E1277" s="19"/>
      <c r="F1277" s="201">
        <v>569.4</v>
      </c>
      <c r="G1277" s="201">
        <v>0</v>
      </c>
      <c r="H1277" s="201">
        <v>569.4</v>
      </c>
      <c r="I1277" s="202">
        <v>0</v>
      </c>
      <c r="J1277" s="203">
        <f t="shared" si="18"/>
        <v>100</v>
      </c>
      <c r="K1277" s="203"/>
    </row>
    <row r="1278" spans="1:11" ht="25.5" x14ac:dyDescent="0.25">
      <c r="A1278" s="179" t="s">
        <v>40</v>
      </c>
      <c r="B1278" s="19" t="s">
        <v>429</v>
      </c>
      <c r="C1278" s="19" t="s">
        <v>45</v>
      </c>
      <c r="D1278" s="19" t="s">
        <v>172</v>
      </c>
      <c r="E1278" s="19" t="s">
        <v>41</v>
      </c>
      <c r="F1278" s="201">
        <v>569.4</v>
      </c>
      <c r="G1278" s="201">
        <v>0</v>
      </c>
      <c r="H1278" s="201">
        <v>569.4</v>
      </c>
      <c r="I1278" s="202">
        <v>0</v>
      </c>
      <c r="J1278" s="203">
        <f t="shared" si="18"/>
        <v>100</v>
      </c>
      <c r="K1278" s="203"/>
    </row>
    <row r="1279" spans="1:11" ht="38.25" x14ac:dyDescent="0.25">
      <c r="A1279" s="179" t="s">
        <v>42</v>
      </c>
      <c r="B1279" s="19" t="s">
        <v>429</v>
      </c>
      <c r="C1279" s="19" t="s">
        <v>45</v>
      </c>
      <c r="D1279" s="19" t="s">
        <v>172</v>
      </c>
      <c r="E1279" s="19" t="s">
        <v>43</v>
      </c>
      <c r="F1279" s="201">
        <v>569.4</v>
      </c>
      <c r="G1279" s="201">
        <v>0</v>
      </c>
      <c r="H1279" s="201">
        <v>569.4</v>
      </c>
      <c r="I1279" s="202">
        <v>0</v>
      </c>
      <c r="J1279" s="203">
        <f t="shared" si="18"/>
        <v>100</v>
      </c>
      <c r="K1279" s="203"/>
    </row>
    <row r="1280" spans="1:11" ht="76.5" x14ac:dyDescent="0.25">
      <c r="A1280" s="179" t="s">
        <v>855</v>
      </c>
      <c r="B1280" s="19" t="s">
        <v>429</v>
      </c>
      <c r="C1280" s="19" t="s">
        <v>45</v>
      </c>
      <c r="D1280" s="19" t="s">
        <v>856</v>
      </c>
      <c r="E1280" s="19"/>
      <c r="F1280" s="201">
        <v>4606.5</v>
      </c>
      <c r="G1280" s="201">
        <v>0</v>
      </c>
      <c r="H1280" s="201">
        <v>4606.5</v>
      </c>
      <c r="I1280" s="202">
        <v>0</v>
      </c>
      <c r="J1280" s="203">
        <f t="shared" si="18"/>
        <v>100</v>
      </c>
      <c r="K1280" s="203"/>
    </row>
    <row r="1281" spans="1:11" ht="38.25" x14ac:dyDescent="0.25">
      <c r="A1281" s="179" t="s">
        <v>148</v>
      </c>
      <c r="B1281" s="19" t="s">
        <v>429</v>
      </c>
      <c r="C1281" s="19" t="s">
        <v>45</v>
      </c>
      <c r="D1281" s="19" t="s">
        <v>856</v>
      </c>
      <c r="E1281" s="19" t="s">
        <v>149</v>
      </c>
      <c r="F1281" s="201">
        <v>4606.5</v>
      </c>
      <c r="G1281" s="201">
        <v>0</v>
      </c>
      <c r="H1281" s="201">
        <v>4606.5</v>
      </c>
      <c r="I1281" s="202">
        <v>0</v>
      </c>
      <c r="J1281" s="203">
        <f t="shared" si="18"/>
        <v>100</v>
      </c>
      <c r="K1281" s="203"/>
    </row>
    <row r="1282" spans="1:11" x14ac:dyDescent="0.25">
      <c r="A1282" s="179" t="s">
        <v>150</v>
      </c>
      <c r="B1282" s="19" t="s">
        <v>429</v>
      </c>
      <c r="C1282" s="19" t="s">
        <v>45</v>
      </c>
      <c r="D1282" s="19" t="s">
        <v>856</v>
      </c>
      <c r="E1282" s="19" t="s">
        <v>151</v>
      </c>
      <c r="F1282" s="201">
        <v>4606.5</v>
      </c>
      <c r="G1282" s="201">
        <v>0</v>
      </c>
      <c r="H1282" s="201">
        <v>4606.5</v>
      </c>
      <c r="I1282" s="202">
        <v>0</v>
      </c>
      <c r="J1282" s="203">
        <f t="shared" si="18"/>
        <v>100</v>
      </c>
      <c r="K1282" s="203"/>
    </row>
    <row r="1283" spans="1:11" ht="76.5" x14ac:dyDescent="0.25">
      <c r="A1283" s="179" t="s">
        <v>857</v>
      </c>
      <c r="B1283" s="19" t="s">
        <v>429</v>
      </c>
      <c r="C1283" s="19" t="s">
        <v>45</v>
      </c>
      <c r="D1283" s="19" t="s">
        <v>858</v>
      </c>
      <c r="E1283" s="19"/>
      <c r="F1283" s="201">
        <v>500</v>
      </c>
      <c r="G1283" s="201">
        <v>0</v>
      </c>
      <c r="H1283" s="201">
        <v>487.1</v>
      </c>
      <c r="I1283" s="202">
        <v>0</v>
      </c>
      <c r="J1283" s="203">
        <f t="shared" si="18"/>
        <v>97.42</v>
      </c>
      <c r="K1283" s="203"/>
    </row>
    <row r="1284" spans="1:11" ht="25.5" x14ac:dyDescent="0.25">
      <c r="A1284" s="179" t="s">
        <v>40</v>
      </c>
      <c r="B1284" s="19" t="s">
        <v>429</v>
      </c>
      <c r="C1284" s="19" t="s">
        <v>45</v>
      </c>
      <c r="D1284" s="19" t="s">
        <v>858</v>
      </c>
      <c r="E1284" s="19" t="s">
        <v>41</v>
      </c>
      <c r="F1284" s="201">
        <v>500</v>
      </c>
      <c r="G1284" s="201">
        <v>0</v>
      </c>
      <c r="H1284" s="201">
        <v>487.1</v>
      </c>
      <c r="I1284" s="202">
        <v>0</v>
      </c>
      <c r="J1284" s="203">
        <f t="shared" si="18"/>
        <v>97.42</v>
      </c>
      <c r="K1284" s="203"/>
    </row>
    <row r="1285" spans="1:11" ht="38.25" x14ac:dyDescent="0.25">
      <c r="A1285" s="179" t="s">
        <v>42</v>
      </c>
      <c r="B1285" s="19" t="s">
        <v>429</v>
      </c>
      <c r="C1285" s="19" t="s">
        <v>45</v>
      </c>
      <c r="D1285" s="19" t="s">
        <v>858</v>
      </c>
      <c r="E1285" s="19" t="s">
        <v>43</v>
      </c>
      <c r="F1285" s="201">
        <v>500</v>
      </c>
      <c r="G1285" s="201">
        <v>0</v>
      </c>
      <c r="H1285" s="201">
        <v>487.1</v>
      </c>
      <c r="I1285" s="202">
        <v>0</v>
      </c>
      <c r="J1285" s="203">
        <f t="shared" si="18"/>
        <v>97.42</v>
      </c>
      <c r="K1285" s="203"/>
    </row>
    <row r="1286" spans="1:11" ht="76.5" x14ac:dyDescent="0.25">
      <c r="A1286" s="179" t="s">
        <v>859</v>
      </c>
      <c r="B1286" s="19" t="s">
        <v>429</v>
      </c>
      <c r="C1286" s="19" t="s">
        <v>45</v>
      </c>
      <c r="D1286" s="19" t="s">
        <v>860</v>
      </c>
      <c r="E1286" s="19"/>
      <c r="F1286" s="201">
        <v>3826.6</v>
      </c>
      <c r="G1286" s="201">
        <v>0</v>
      </c>
      <c r="H1286" s="201">
        <v>3788.3</v>
      </c>
      <c r="I1286" s="202">
        <v>0</v>
      </c>
      <c r="J1286" s="203">
        <f t="shared" si="18"/>
        <v>98.99911148277846</v>
      </c>
      <c r="K1286" s="203"/>
    </row>
    <row r="1287" spans="1:11" ht="25.5" x14ac:dyDescent="0.25">
      <c r="A1287" s="179" t="s">
        <v>40</v>
      </c>
      <c r="B1287" s="19" t="s">
        <v>429</v>
      </c>
      <c r="C1287" s="19" t="s">
        <v>45</v>
      </c>
      <c r="D1287" s="19" t="s">
        <v>860</v>
      </c>
      <c r="E1287" s="19" t="s">
        <v>41</v>
      </c>
      <c r="F1287" s="201">
        <v>3826.6</v>
      </c>
      <c r="G1287" s="201">
        <v>0</v>
      </c>
      <c r="H1287" s="201">
        <v>3788.3</v>
      </c>
      <c r="I1287" s="202">
        <v>0</v>
      </c>
      <c r="J1287" s="203">
        <f t="shared" si="18"/>
        <v>98.99911148277846</v>
      </c>
      <c r="K1287" s="203"/>
    </row>
    <row r="1288" spans="1:11" ht="38.25" x14ac:dyDescent="0.25">
      <c r="A1288" s="179" t="s">
        <v>42</v>
      </c>
      <c r="B1288" s="19" t="s">
        <v>429</v>
      </c>
      <c r="C1288" s="19" t="s">
        <v>45</v>
      </c>
      <c r="D1288" s="19" t="s">
        <v>860</v>
      </c>
      <c r="E1288" s="19" t="s">
        <v>43</v>
      </c>
      <c r="F1288" s="201">
        <v>3826.6</v>
      </c>
      <c r="G1288" s="201">
        <v>0</v>
      </c>
      <c r="H1288" s="201">
        <v>3788.3</v>
      </c>
      <c r="I1288" s="202">
        <v>0</v>
      </c>
      <c r="J1288" s="203">
        <f t="shared" si="18"/>
        <v>98.99911148277846</v>
      </c>
      <c r="K1288" s="203"/>
    </row>
    <row r="1289" spans="1:11" ht="76.5" x14ac:dyDescent="0.25">
      <c r="A1289" s="179" t="s">
        <v>861</v>
      </c>
      <c r="B1289" s="19" t="s">
        <v>429</v>
      </c>
      <c r="C1289" s="19" t="s">
        <v>45</v>
      </c>
      <c r="D1289" s="19" t="s">
        <v>862</v>
      </c>
      <c r="E1289" s="19"/>
      <c r="F1289" s="201">
        <v>1062.7</v>
      </c>
      <c r="G1289" s="201">
        <v>0</v>
      </c>
      <c r="H1289" s="201">
        <v>1062.7</v>
      </c>
      <c r="I1289" s="202">
        <v>0</v>
      </c>
      <c r="J1289" s="203">
        <f t="shared" si="18"/>
        <v>100</v>
      </c>
      <c r="K1289" s="203"/>
    </row>
    <row r="1290" spans="1:11" ht="38.25" x14ac:dyDescent="0.25">
      <c r="A1290" s="179" t="s">
        <v>148</v>
      </c>
      <c r="B1290" s="19" t="s">
        <v>429</v>
      </c>
      <c r="C1290" s="19" t="s">
        <v>45</v>
      </c>
      <c r="D1290" s="19" t="s">
        <v>862</v>
      </c>
      <c r="E1290" s="19" t="s">
        <v>149</v>
      </c>
      <c r="F1290" s="201">
        <v>1062.7</v>
      </c>
      <c r="G1290" s="201">
        <v>0</v>
      </c>
      <c r="H1290" s="201">
        <v>1062.7</v>
      </c>
      <c r="I1290" s="202">
        <v>0</v>
      </c>
      <c r="J1290" s="203">
        <f t="shared" si="18"/>
        <v>100</v>
      </c>
      <c r="K1290" s="203"/>
    </row>
    <row r="1291" spans="1:11" x14ac:dyDescent="0.25">
      <c r="A1291" s="179" t="s">
        <v>240</v>
      </c>
      <c r="B1291" s="19" t="s">
        <v>429</v>
      </c>
      <c r="C1291" s="19" t="s">
        <v>45</v>
      </c>
      <c r="D1291" s="19" t="s">
        <v>862</v>
      </c>
      <c r="E1291" s="19" t="s">
        <v>241</v>
      </c>
      <c r="F1291" s="201">
        <v>1062.7</v>
      </c>
      <c r="G1291" s="201">
        <v>0</v>
      </c>
      <c r="H1291" s="201">
        <v>1062.7</v>
      </c>
      <c r="I1291" s="202">
        <v>0</v>
      </c>
      <c r="J1291" s="203">
        <f t="shared" si="18"/>
        <v>100</v>
      </c>
      <c r="K1291" s="203"/>
    </row>
    <row r="1292" spans="1:11" ht="76.5" x14ac:dyDescent="0.25">
      <c r="A1292" s="179" t="s">
        <v>863</v>
      </c>
      <c r="B1292" s="19" t="s">
        <v>429</v>
      </c>
      <c r="C1292" s="19" t="s">
        <v>45</v>
      </c>
      <c r="D1292" s="19" t="s">
        <v>864</v>
      </c>
      <c r="E1292" s="19"/>
      <c r="F1292" s="201">
        <v>163.9</v>
      </c>
      <c r="G1292" s="201">
        <v>0</v>
      </c>
      <c r="H1292" s="201">
        <v>163.9</v>
      </c>
      <c r="I1292" s="202">
        <v>0</v>
      </c>
      <c r="J1292" s="203">
        <f t="shared" si="18"/>
        <v>100</v>
      </c>
      <c r="K1292" s="203"/>
    </row>
    <row r="1293" spans="1:11" ht="25.5" x14ac:dyDescent="0.25">
      <c r="A1293" s="179" t="s">
        <v>40</v>
      </c>
      <c r="B1293" s="19" t="s">
        <v>429</v>
      </c>
      <c r="C1293" s="19" t="s">
        <v>45</v>
      </c>
      <c r="D1293" s="19" t="s">
        <v>864</v>
      </c>
      <c r="E1293" s="19" t="s">
        <v>41</v>
      </c>
      <c r="F1293" s="201">
        <v>163.9</v>
      </c>
      <c r="G1293" s="201">
        <v>0</v>
      </c>
      <c r="H1293" s="201">
        <v>163.9</v>
      </c>
      <c r="I1293" s="202">
        <v>0</v>
      </c>
      <c r="J1293" s="203">
        <f t="shared" si="18"/>
        <v>100</v>
      </c>
      <c r="K1293" s="203"/>
    </row>
    <row r="1294" spans="1:11" ht="38.25" x14ac:dyDescent="0.25">
      <c r="A1294" s="179" t="s">
        <v>42</v>
      </c>
      <c r="B1294" s="19" t="s">
        <v>429</v>
      </c>
      <c r="C1294" s="19" t="s">
        <v>45</v>
      </c>
      <c r="D1294" s="19" t="s">
        <v>864</v>
      </c>
      <c r="E1294" s="19" t="s">
        <v>43</v>
      </c>
      <c r="F1294" s="201">
        <v>163.9</v>
      </c>
      <c r="G1294" s="201">
        <v>0</v>
      </c>
      <c r="H1294" s="201">
        <v>163.9</v>
      </c>
      <c r="I1294" s="202">
        <v>0</v>
      </c>
      <c r="J1294" s="203">
        <f t="shared" si="18"/>
        <v>100</v>
      </c>
      <c r="K1294" s="203"/>
    </row>
    <row r="1295" spans="1:11" ht="25.5" x14ac:dyDescent="0.25">
      <c r="A1295" s="179" t="s">
        <v>534</v>
      </c>
      <c r="B1295" s="19" t="s">
        <v>429</v>
      </c>
      <c r="C1295" s="19" t="s">
        <v>45</v>
      </c>
      <c r="D1295" s="19" t="s">
        <v>535</v>
      </c>
      <c r="E1295" s="19"/>
      <c r="F1295" s="201">
        <v>1300</v>
      </c>
      <c r="G1295" s="201">
        <v>0</v>
      </c>
      <c r="H1295" s="201">
        <v>1300</v>
      </c>
      <c r="I1295" s="202">
        <v>0</v>
      </c>
      <c r="J1295" s="203">
        <f t="shared" si="18"/>
        <v>100</v>
      </c>
      <c r="K1295" s="203"/>
    </row>
    <row r="1296" spans="1:11" ht="51" x14ac:dyDescent="0.25">
      <c r="A1296" s="179" t="s">
        <v>536</v>
      </c>
      <c r="B1296" s="19" t="s">
        <v>429</v>
      </c>
      <c r="C1296" s="19" t="s">
        <v>45</v>
      </c>
      <c r="D1296" s="19" t="s">
        <v>537</v>
      </c>
      <c r="E1296" s="19"/>
      <c r="F1296" s="201">
        <v>1300</v>
      </c>
      <c r="G1296" s="201">
        <v>0</v>
      </c>
      <c r="H1296" s="201">
        <v>1300</v>
      </c>
      <c r="I1296" s="202">
        <v>0</v>
      </c>
      <c r="J1296" s="203">
        <f t="shared" si="18"/>
        <v>100</v>
      </c>
      <c r="K1296" s="203"/>
    </row>
    <row r="1297" spans="1:11" ht="38.25" x14ac:dyDescent="0.25">
      <c r="A1297" s="179" t="s">
        <v>865</v>
      </c>
      <c r="B1297" s="19" t="s">
        <v>429</v>
      </c>
      <c r="C1297" s="19" t="s">
        <v>45</v>
      </c>
      <c r="D1297" s="19" t="s">
        <v>866</v>
      </c>
      <c r="E1297" s="19"/>
      <c r="F1297" s="201">
        <v>1300</v>
      </c>
      <c r="G1297" s="201">
        <v>0</v>
      </c>
      <c r="H1297" s="201">
        <v>1300</v>
      </c>
      <c r="I1297" s="202">
        <v>0</v>
      </c>
      <c r="J1297" s="203">
        <f t="shared" si="18"/>
        <v>100</v>
      </c>
      <c r="K1297" s="203"/>
    </row>
    <row r="1298" spans="1:11" ht="25.5" x14ac:dyDescent="0.25">
      <c r="A1298" s="179" t="s">
        <v>40</v>
      </c>
      <c r="B1298" s="19" t="s">
        <v>429</v>
      </c>
      <c r="C1298" s="19" t="s">
        <v>45</v>
      </c>
      <c r="D1298" s="19" t="s">
        <v>866</v>
      </c>
      <c r="E1298" s="19" t="s">
        <v>41</v>
      </c>
      <c r="F1298" s="201">
        <v>1300</v>
      </c>
      <c r="G1298" s="201">
        <v>0</v>
      </c>
      <c r="H1298" s="201">
        <v>1300</v>
      </c>
      <c r="I1298" s="202">
        <v>0</v>
      </c>
      <c r="J1298" s="203">
        <f t="shared" si="18"/>
        <v>100</v>
      </c>
      <c r="K1298" s="203"/>
    </row>
    <row r="1299" spans="1:11" ht="38.25" x14ac:dyDescent="0.25">
      <c r="A1299" s="179" t="s">
        <v>42</v>
      </c>
      <c r="B1299" s="19" t="s">
        <v>429</v>
      </c>
      <c r="C1299" s="19" t="s">
        <v>45</v>
      </c>
      <c r="D1299" s="19" t="s">
        <v>866</v>
      </c>
      <c r="E1299" s="19" t="s">
        <v>43</v>
      </c>
      <c r="F1299" s="201">
        <v>1300</v>
      </c>
      <c r="G1299" s="201">
        <v>0</v>
      </c>
      <c r="H1299" s="201">
        <v>1300</v>
      </c>
      <c r="I1299" s="202">
        <v>0</v>
      </c>
      <c r="J1299" s="203">
        <f t="shared" si="18"/>
        <v>100</v>
      </c>
      <c r="K1299" s="203"/>
    </row>
    <row r="1300" spans="1:11" ht="25.5" x14ac:dyDescent="0.25">
      <c r="A1300" s="179" t="s">
        <v>178</v>
      </c>
      <c r="B1300" s="19" t="s">
        <v>429</v>
      </c>
      <c r="C1300" s="19" t="s">
        <v>45</v>
      </c>
      <c r="D1300" s="19" t="s">
        <v>179</v>
      </c>
      <c r="E1300" s="19"/>
      <c r="F1300" s="201">
        <v>19072.7</v>
      </c>
      <c r="G1300" s="201">
        <v>0</v>
      </c>
      <c r="H1300" s="201">
        <v>19072.7</v>
      </c>
      <c r="I1300" s="202">
        <v>0</v>
      </c>
      <c r="J1300" s="203">
        <f t="shared" si="18"/>
        <v>100</v>
      </c>
      <c r="K1300" s="203"/>
    </row>
    <row r="1301" spans="1:11" ht="51" x14ac:dyDescent="0.25">
      <c r="A1301" s="179" t="s">
        <v>402</v>
      </c>
      <c r="B1301" s="19" t="s">
        <v>429</v>
      </c>
      <c r="C1301" s="19" t="s">
        <v>45</v>
      </c>
      <c r="D1301" s="19" t="s">
        <v>403</v>
      </c>
      <c r="E1301" s="19"/>
      <c r="F1301" s="201">
        <v>19072.7</v>
      </c>
      <c r="G1301" s="201">
        <v>0</v>
      </c>
      <c r="H1301" s="201">
        <v>19072.7</v>
      </c>
      <c r="I1301" s="202">
        <v>0</v>
      </c>
      <c r="J1301" s="203">
        <f t="shared" si="18"/>
        <v>100</v>
      </c>
      <c r="K1301" s="203"/>
    </row>
    <row r="1302" spans="1:11" ht="25.5" x14ac:dyDescent="0.25">
      <c r="A1302" s="179" t="s">
        <v>404</v>
      </c>
      <c r="B1302" s="19" t="s">
        <v>429</v>
      </c>
      <c r="C1302" s="19" t="s">
        <v>45</v>
      </c>
      <c r="D1302" s="19" t="s">
        <v>405</v>
      </c>
      <c r="E1302" s="19"/>
      <c r="F1302" s="201">
        <v>19072.7</v>
      </c>
      <c r="G1302" s="201">
        <v>0</v>
      </c>
      <c r="H1302" s="201">
        <v>19072.7</v>
      </c>
      <c r="I1302" s="202">
        <v>0</v>
      </c>
      <c r="J1302" s="203">
        <f t="shared" si="18"/>
        <v>100</v>
      </c>
      <c r="K1302" s="203"/>
    </row>
    <row r="1303" spans="1:11" ht="25.5" x14ac:dyDescent="0.25">
      <c r="A1303" s="179" t="s">
        <v>867</v>
      </c>
      <c r="B1303" s="19" t="s">
        <v>429</v>
      </c>
      <c r="C1303" s="19" t="s">
        <v>45</v>
      </c>
      <c r="D1303" s="19" t="s">
        <v>868</v>
      </c>
      <c r="E1303" s="19"/>
      <c r="F1303" s="201">
        <v>19072.7</v>
      </c>
      <c r="G1303" s="201">
        <v>0</v>
      </c>
      <c r="H1303" s="201">
        <v>19072.7</v>
      </c>
      <c r="I1303" s="202">
        <v>0</v>
      </c>
      <c r="J1303" s="203">
        <f t="shared" si="18"/>
        <v>100</v>
      </c>
      <c r="K1303" s="203"/>
    </row>
    <row r="1304" spans="1:11" ht="38.25" x14ac:dyDescent="0.25">
      <c r="A1304" s="179" t="s">
        <v>148</v>
      </c>
      <c r="B1304" s="19" t="s">
        <v>429</v>
      </c>
      <c r="C1304" s="19" t="s">
        <v>45</v>
      </c>
      <c r="D1304" s="19" t="s">
        <v>868</v>
      </c>
      <c r="E1304" s="19" t="s">
        <v>149</v>
      </c>
      <c r="F1304" s="201">
        <v>19072.7</v>
      </c>
      <c r="G1304" s="201">
        <v>0</v>
      </c>
      <c r="H1304" s="201">
        <v>19072.7</v>
      </c>
      <c r="I1304" s="202">
        <v>0</v>
      </c>
      <c r="J1304" s="203">
        <f t="shared" si="18"/>
        <v>100</v>
      </c>
      <c r="K1304" s="203"/>
    </row>
    <row r="1305" spans="1:11" x14ac:dyDescent="0.25">
      <c r="A1305" s="179" t="s">
        <v>240</v>
      </c>
      <c r="B1305" s="19" t="s">
        <v>429</v>
      </c>
      <c r="C1305" s="19" t="s">
        <v>45</v>
      </c>
      <c r="D1305" s="19" t="s">
        <v>868</v>
      </c>
      <c r="E1305" s="19" t="s">
        <v>241</v>
      </c>
      <c r="F1305" s="201">
        <v>19072.7</v>
      </c>
      <c r="G1305" s="201">
        <v>0</v>
      </c>
      <c r="H1305" s="201">
        <v>19072.7</v>
      </c>
      <c r="I1305" s="202">
        <v>0</v>
      </c>
      <c r="J1305" s="203">
        <f t="shared" si="18"/>
        <v>100</v>
      </c>
      <c r="K1305" s="203"/>
    </row>
    <row r="1306" spans="1:11" ht="25.5" x14ac:dyDescent="0.25">
      <c r="A1306" s="181" t="s">
        <v>869</v>
      </c>
      <c r="B1306" s="14" t="s">
        <v>135</v>
      </c>
      <c r="C1306" s="14"/>
      <c r="D1306" s="14"/>
      <c r="E1306" s="14"/>
      <c r="F1306" s="15">
        <v>34726.300000000003</v>
      </c>
      <c r="G1306" s="15">
        <v>0</v>
      </c>
      <c r="H1306" s="15">
        <v>34201.5</v>
      </c>
      <c r="I1306" s="205">
        <v>0</v>
      </c>
      <c r="J1306" s="205">
        <f t="shared" si="18"/>
        <v>98.488753480791203</v>
      </c>
      <c r="K1306" s="205"/>
    </row>
    <row r="1307" spans="1:11" ht="25.5" x14ac:dyDescent="0.25">
      <c r="A1307" s="178" t="s">
        <v>870</v>
      </c>
      <c r="B1307" s="20" t="s">
        <v>135</v>
      </c>
      <c r="C1307" s="20" t="s">
        <v>13</v>
      </c>
      <c r="D1307" s="20"/>
      <c r="E1307" s="20"/>
      <c r="F1307" s="198">
        <v>34726.300000000003</v>
      </c>
      <c r="G1307" s="198">
        <v>0</v>
      </c>
      <c r="H1307" s="198">
        <v>34201.5</v>
      </c>
      <c r="I1307" s="199">
        <v>0</v>
      </c>
      <c r="J1307" s="200">
        <f t="shared" si="18"/>
        <v>98.488753480791203</v>
      </c>
      <c r="K1307" s="200"/>
    </row>
    <row r="1308" spans="1:11" ht="25.5" x14ac:dyDescent="0.25">
      <c r="A1308" s="179" t="s">
        <v>16</v>
      </c>
      <c r="B1308" s="19" t="s">
        <v>135</v>
      </c>
      <c r="C1308" s="19" t="s">
        <v>13</v>
      </c>
      <c r="D1308" s="19" t="s">
        <v>17</v>
      </c>
      <c r="E1308" s="19"/>
      <c r="F1308" s="201">
        <v>34726.300000000003</v>
      </c>
      <c r="G1308" s="201">
        <v>0</v>
      </c>
      <c r="H1308" s="201">
        <v>34201.5</v>
      </c>
      <c r="I1308" s="202">
        <v>0</v>
      </c>
      <c r="J1308" s="203">
        <f t="shared" si="18"/>
        <v>98.488753480791203</v>
      </c>
      <c r="K1308" s="203"/>
    </row>
    <row r="1309" spans="1:11" ht="25.5" x14ac:dyDescent="0.25">
      <c r="A1309" s="179" t="s">
        <v>871</v>
      </c>
      <c r="B1309" s="19" t="s">
        <v>135</v>
      </c>
      <c r="C1309" s="19" t="s">
        <v>13</v>
      </c>
      <c r="D1309" s="19" t="s">
        <v>872</v>
      </c>
      <c r="E1309" s="19"/>
      <c r="F1309" s="201">
        <v>34726.300000000003</v>
      </c>
      <c r="G1309" s="201">
        <v>0</v>
      </c>
      <c r="H1309" s="201">
        <v>34201.5</v>
      </c>
      <c r="I1309" s="202">
        <v>0</v>
      </c>
      <c r="J1309" s="203">
        <f t="shared" si="18"/>
        <v>98.488753480791203</v>
      </c>
      <c r="K1309" s="203"/>
    </row>
    <row r="1310" spans="1:11" ht="25.5" x14ac:dyDescent="0.25">
      <c r="A1310" s="179" t="s">
        <v>873</v>
      </c>
      <c r="B1310" s="19" t="s">
        <v>135</v>
      </c>
      <c r="C1310" s="19" t="s">
        <v>13</v>
      </c>
      <c r="D1310" s="19" t="s">
        <v>874</v>
      </c>
      <c r="E1310" s="19"/>
      <c r="F1310" s="201">
        <v>34726.300000000003</v>
      </c>
      <c r="G1310" s="201">
        <v>0</v>
      </c>
      <c r="H1310" s="201">
        <v>34201.5</v>
      </c>
      <c r="I1310" s="202">
        <v>0</v>
      </c>
      <c r="J1310" s="203">
        <f t="shared" si="18"/>
        <v>98.488753480791203</v>
      </c>
      <c r="K1310" s="203"/>
    </row>
    <row r="1311" spans="1:11" x14ac:dyDescent="0.25">
      <c r="A1311" s="179" t="s">
        <v>875</v>
      </c>
      <c r="B1311" s="19" t="s">
        <v>135</v>
      </c>
      <c r="C1311" s="19" t="s">
        <v>13</v>
      </c>
      <c r="D1311" s="19" t="s">
        <v>876</v>
      </c>
      <c r="E1311" s="19"/>
      <c r="F1311" s="201">
        <v>34726.300000000003</v>
      </c>
      <c r="G1311" s="201">
        <v>0</v>
      </c>
      <c r="H1311" s="201">
        <v>34201.5</v>
      </c>
      <c r="I1311" s="202">
        <v>0</v>
      </c>
      <c r="J1311" s="203">
        <f t="shared" si="18"/>
        <v>98.488753480791203</v>
      </c>
      <c r="K1311" s="203"/>
    </row>
    <row r="1312" spans="1:11" ht="25.5" x14ac:dyDescent="0.25">
      <c r="A1312" s="179" t="s">
        <v>877</v>
      </c>
      <c r="B1312" s="19" t="s">
        <v>135</v>
      </c>
      <c r="C1312" s="19" t="s">
        <v>13</v>
      </c>
      <c r="D1312" s="19" t="s">
        <v>876</v>
      </c>
      <c r="E1312" s="19" t="s">
        <v>878</v>
      </c>
      <c r="F1312" s="201">
        <v>34726.300000000003</v>
      </c>
      <c r="G1312" s="201">
        <v>0</v>
      </c>
      <c r="H1312" s="201">
        <v>34201.5</v>
      </c>
      <c r="I1312" s="202">
        <v>0</v>
      </c>
      <c r="J1312" s="203">
        <f t="shared" si="18"/>
        <v>98.488753480791203</v>
      </c>
      <c r="K1312" s="203"/>
    </row>
    <row r="1313" spans="1:11" x14ac:dyDescent="0.25">
      <c r="A1313" s="179" t="s">
        <v>875</v>
      </c>
      <c r="B1313" s="19" t="s">
        <v>135</v>
      </c>
      <c r="C1313" s="19" t="s">
        <v>13</v>
      </c>
      <c r="D1313" s="19" t="s">
        <v>876</v>
      </c>
      <c r="E1313" s="19" t="s">
        <v>879</v>
      </c>
      <c r="F1313" s="201">
        <v>34726.300000000003</v>
      </c>
      <c r="G1313" s="201">
        <v>0</v>
      </c>
      <c r="H1313" s="201">
        <v>34201.5</v>
      </c>
      <c r="I1313" s="202">
        <v>0</v>
      </c>
      <c r="J1313" s="203">
        <f t="shared" si="18"/>
        <v>98.488753480791203</v>
      </c>
      <c r="K1313" s="203"/>
    </row>
    <row r="1314" spans="1:11" x14ac:dyDescent="0.25">
      <c r="A1314" s="182" t="s">
        <v>880</v>
      </c>
      <c r="B1314" s="183"/>
      <c r="C1314" s="183"/>
      <c r="D1314" s="183"/>
      <c r="E1314" s="183"/>
      <c r="F1314" s="184">
        <v>11723339.4</v>
      </c>
      <c r="G1314" s="184">
        <v>4510718.4000000004</v>
      </c>
      <c r="H1314" s="184">
        <v>11563687.9</v>
      </c>
      <c r="I1314" s="184">
        <v>4463802.2</v>
      </c>
      <c r="J1314" s="208">
        <v>98.6</v>
      </c>
      <c r="K1314" s="208">
        <v>99</v>
      </c>
    </row>
    <row r="1315" spans="1:11" x14ac:dyDescent="0.25">
      <c r="A1315" s="1"/>
      <c r="B1315" s="1"/>
      <c r="C1315" s="1"/>
      <c r="D1315" s="1"/>
      <c r="E1315" s="1"/>
      <c r="F1315" s="209"/>
      <c r="G1315" s="209"/>
      <c r="H1315" s="209"/>
      <c r="I1315" s="209"/>
      <c r="J1315" s="209"/>
      <c r="K1315" s="209"/>
    </row>
    <row r="1316" spans="1:11" x14ac:dyDescent="0.25">
      <c r="A1316" s="21" t="s">
        <v>881</v>
      </c>
      <c r="B1316" s="1"/>
      <c r="C1316" s="1"/>
      <c r="D1316" s="1"/>
      <c r="E1316" s="1"/>
      <c r="F1316" s="209">
        <v>78626.899999999994</v>
      </c>
      <c r="G1316" s="22">
        <v>62000</v>
      </c>
      <c r="H1316" s="22">
        <v>73765</v>
      </c>
      <c r="I1316" s="210">
        <v>57229.1</v>
      </c>
      <c r="J1316" s="209">
        <v>93.8</v>
      </c>
      <c r="K1316" s="209">
        <v>92.3</v>
      </c>
    </row>
    <row r="1317" spans="1:11" x14ac:dyDescent="0.25">
      <c r="A1317" s="1"/>
      <c r="B1317" s="1"/>
      <c r="C1317" s="1"/>
      <c r="D1317" s="1"/>
      <c r="E1317" s="1"/>
      <c r="F1317" s="1"/>
      <c r="G1317" s="1"/>
      <c r="H1317" s="22"/>
      <c r="I1317" s="2"/>
      <c r="J1317" s="1"/>
      <c r="K1317" s="1"/>
    </row>
    <row r="1318" spans="1:11" x14ac:dyDescent="0.25">
      <c r="A1318" s="1"/>
      <c r="B1318" s="1"/>
      <c r="C1318" s="1"/>
      <c r="D1318" s="1"/>
      <c r="E1318" s="1"/>
      <c r="F1318" s="1"/>
      <c r="G1318" s="1"/>
      <c r="H1318" s="1"/>
      <c r="I1318" s="2"/>
      <c r="J1318" s="1"/>
      <c r="K1318" s="1"/>
    </row>
  </sheetData>
  <mergeCells count="10">
    <mergeCell ref="A1:K1"/>
    <mergeCell ref="A3:A4"/>
    <mergeCell ref="B3:B4"/>
    <mergeCell ref="C3:C4"/>
    <mergeCell ref="D3:D4"/>
    <mergeCell ref="E3:E4"/>
    <mergeCell ref="F3:G3"/>
    <mergeCell ref="H3:I3"/>
    <mergeCell ref="J3:K3"/>
    <mergeCell ref="A2:K2"/>
  </mergeCells>
  <pageMargins left="1.1811023622047245" right="0.27559055118110237" top="0.47244094488188981" bottom="0.39370078740157483" header="0.11811023622047245" footer="0.11811023622047245"/>
  <pageSetup paperSize="9" scale="58" firstPageNumber="45" fitToHeight="2" orientation="portrait" useFirstPageNumber="1" r:id="rId1"/>
  <headerFooter>
    <oddFooter>Страница &amp;P</oddFooter>
  </headerFooter>
  <ignoredErrors>
    <ignoredError sqref="B6:E1315" numberStoredAsText="1"/>
    <ignoredError sqref="G48:H49 G56 I48 G7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5"/>
  <sheetViews>
    <sheetView view="pageLayout" zoomScaleNormal="120" workbookViewId="0">
      <selection activeCell="A4" sqref="A4:F1043"/>
    </sheetView>
  </sheetViews>
  <sheetFormatPr defaultRowHeight="15" x14ac:dyDescent="0.25"/>
  <cols>
    <col min="1" max="1" width="80.140625" customWidth="1"/>
    <col min="2" max="2" width="20.5703125" customWidth="1"/>
    <col min="3" max="3" width="5.7109375" customWidth="1"/>
    <col min="4" max="4" width="13.7109375" customWidth="1"/>
    <col min="5" max="5" width="14" customWidth="1"/>
    <col min="6" max="6" width="8.42578125" customWidth="1"/>
    <col min="8" max="8" width="14.5703125" customWidth="1"/>
    <col min="9" max="9" width="15.42578125" customWidth="1"/>
  </cols>
  <sheetData>
    <row r="1" spans="1:9" x14ac:dyDescent="0.25">
      <c r="A1" s="69"/>
    </row>
    <row r="2" spans="1:9" ht="57" customHeight="1" x14ac:dyDescent="0.25">
      <c r="A2" s="301" t="s">
        <v>983</v>
      </c>
      <c r="B2" s="302"/>
      <c r="C2" s="302"/>
      <c r="D2" s="302"/>
      <c r="E2" s="302"/>
      <c r="F2" s="302"/>
    </row>
    <row r="3" spans="1:9" x14ac:dyDescent="0.25">
      <c r="A3" s="268" t="s">
        <v>984</v>
      </c>
      <c r="B3" s="268"/>
      <c r="C3" s="268"/>
      <c r="D3" s="268"/>
      <c r="E3" s="268"/>
    </row>
    <row r="4" spans="1:9" ht="28.5" customHeight="1" x14ac:dyDescent="0.25">
      <c r="A4" s="95" t="s">
        <v>2</v>
      </c>
      <c r="B4" s="95" t="s">
        <v>5</v>
      </c>
      <c r="C4" s="95" t="s">
        <v>6</v>
      </c>
      <c r="D4" s="95" t="s">
        <v>985</v>
      </c>
      <c r="E4" s="95" t="s">
        <v>986</v>
      </c>
      <c r="F4" s="95" t="s">
        <v>889</v>
      </c>
    </row>
    <row r="5" spans="1:9" x14ac:dyDescent="0.25">
      <c r="A5" s="71">
        <v>1</v>
      </c>
      <c r="B5" s="71">
        <v>2</v>
      </c>
      <c r="C5" s="71">
        <v>3</v>
      </c>
      <c r="D5" s="71">
        <v>4</v>
      </c>
      <c r="E5" s="71">
        <v>5</v>
      </c>
      <c r="F5" s="71">
        <v>6</v>
      </c>
    </row>
    <row r="6" spans="1:9" x14ac:dyDescent="0.25">
      <c r="A6" s="245" t="s">
        <v>763</v>
      </c>
      <c r="B6" s="96" t="s">
        <v>987</v>
      </c>
      <c r="C6" s="96"/>
      <c r="D6" s="214">
        <v>4200</v>
      </c>
      <c r="E6" s="214">
        <v>4200</v>
      </c>
      <c r="F6" s="246">
        <v>100</v>
      </c>
      <c r="H6" s="97"/>
      <c r="I6" s="97"/>
    </row>
    <row r="7" spans="1:9" x14ac:dyDescent="0.25">
      <c r="A7" s="247" t="s">
        <v>765</v>
      </c>
      <c r="B7" s="98" t="s">
        <v>988</v>
      </c>
      <c r="C7" s="98"/>
      <c r="D7" s="215">
        <v>4200</v>
      </c>
      <c r="E7" s="215">
        <v>4200</v>
      </c>
      <c r="F7" s="248">
        <v>100</v>
      </c>
    </row>
    <row r="8" spans="1:9" ht="25.5" x14ac:dyDescent="0.25">
      <c r="A8" s="249" t="s">
        <v>767</v>
      </c>
      <c r="B8" s="99" t="s">
        <v>989</v>
      </c>
      <c r="C8" s="99"/>
      <c r="D8" s="216">
        <v>4200</v>
      </c>
      <c r="E8" s="216">
        <v>4200</v>
      </c>
      <c r="F8" s="250">
        <v>100</v>
      </c>
    </row>
    <row r="9" spans="1:9" ht="38.25" x14ac:dyDescent="0.25">
      <c r="A9" s="251" t="s">
        <v>769</v>
      </c>
      <c r="B9" s="18" t="s">
        <v>990</v>
      </c>
      <c r="C9" s="18"/>
      <c r="D9" s="217">
        <v>4200</v>
      </c>
      <c r="E9" s="217">
        <v>4200</v>
      </c>
      <c r="F9" s="252">
        <v>100</v>
      </c>
    </row>
    <row r="10" spans="1:9" x14ac:dyDescent="0.25">
      <c r="A10" s="251" t="s">
        <v>114</v>
      </c>
      <c r="B10" s="18" t="s">
        <v>990</v>
      </c>
      <c r="C10" s="18" t="s">
        <v>115</v>
      </c>
      <c r="D10" s="217">
        <v>4200</v>
      </c>
      <c r="E10" s="217">
        <v>4200</v>
      </c>
      <c r="F10" s="252">
        <v>100</v>
      </c>
    </row>
    <row r="11" spans="1:9" x14ac:dyDescent="0.25">
      <c r="A11" s="251" t="s">
        <v>771</v>
      </c>
      <c r="B11" s="18" t="s">
        <v>990</v>
      </c>
      <c r="C11" s="18" t="s">
        <v>772</v>
      </c>
      <c r="D11" s="217">
        <v>4200</v>
      </c>
      <c r="E11" s="217">
        <v>4200</v>
      </c>
      <c r="F11" s="252">
        <v>100</v>
      </c>
    </row>
    <row r="12" spans="1:9" x14ac:dyDescent="0.25">
      <c r="A12" s="245" t="s">
        <v>46</v>
      </c>
      <c r="B12" s="96" t="s">
        <v>991</v>
      </c>
      <c r="C12" s="96"/>
      <c r="D12" s="214">
        <v>512046.8</v>
      </c>
      <c r="E12" s="214">
        <v>511372.79999999999</v>
      </c>
      <c r="F12" s="246">
        <v>99.9</v>
      </c>
      <c r="H12" s="97"/>
      <c r="I12" s="97"/>
    </row>
    <row r="13" spans="1:9" x14ac:dyDescent="0.25">
      <c r="A13" s="247" t="s">
        <v>719</v>
      </c>
      <c r="B13" s="98" t="s">
        <v>992</v>
      </c>
      <c r="C13" s="98"/>
      <c r="D13" s="215">
        <v>26833.4</v>
      </c>
      <c r="E13" s="215">
        <v>26833.4</v>
      </c>
      <c r="F13" s="248">
        <v>100</v>
      </c>
      <c r="H13" s="74"/>
      <c r="I13" s="74"/>
    </row>
    <row r="14" spans="1:9" x14ac:dyDescent="0.25">
      <c r="A14" s="249" t="s">
        <v>721</v>
      </c>
      <c r="B14" s="99" t="s">
        <v>993</v>
      </c>
      <c r="C14" s="99"/>
      <c r="D14" s="216">
        <v>26833.4</v>
      </c>
      <c r="E14" s="216">
        <v>26833.4</v>
      </c>
      <c r="F14" s="252">
        <v>100</v>
      </c>
    </row>
    <row r="15" spans="1:9" ht="25.5" x14ac:dyDescent="0.25">
      <c r="A15" s="251" t="s">
        <v>723</v>
      </c>
      <c r="B15" s="18" t="s">
        <v>994</v>
      </c>
      <c r="C15" s="18"/>
      <c r="D15" s="217">
        <v>26833.4</v>
      </c>
      <c r="E15" s="217">
        <v>26833.4</v>
      </c>
      <c r="F15" s="252">
        <v>100</v>
      </c>
    </row>
    <row r="16" spans="1:9" ht="25.5" x14ac:dyDescent="0.25">
      <c r="A16" s="251" t="s">
        <v>148</v>
      </c>
      <c r="B16" s="18" t="s">
        <v>994</v>
      </c>
      <c r="C16" s="18" t="s">
        <v>149</v>
      </c>
      <c r="D16" s="217">
        <v>26833.4</v>
      </c>
      <c r="E16" s="217">
        <v>26833.4</v>
      </c>
      <c r="F16" s="252">
        <v>100</v>
      </c>
    </row>
    <row r="17" spans="1:9" x14ac:dyDescent="0.25">
      <c r="A17" s="251" t="s">
        <v>150</v>
      </c>
      <c r="B17" s="18" t="s">
        <v>994</v>
      </c>
      <c r="C17" s="18" t="s">
        <v>151</v>
      </c>
      <c r="D17" s="217">
        <v>26833.4</v>
      </c>
      <c r="E17" s="217">
        <v>26833.4</v>
      </c>
      <c r="F17" s="252">
        <v>100</v>
      </c>
    </row>
    <row r="18" spans="1:9" x14ac:dyDescent="0.25">
      <c r="A18" s="247" t="s">
        <v>725</v>
      </c>
      <c r="B18" s="98" t="s">
        <v>995</v>
      </c>
      <c r="C18" s="98"/>
      <c r="D18" s="215">
        <v>91601</v>
      </c>
      <c r="E18" s="215">
        <v>91601</v>
      </c>
      <c r="F18" s="248">
        <v>100</v>
      </c>
    </row>
    <row r="19" spans="1:9" ht="25.5" x14ac:dyDescent="0.25">
      <c r="A19" s="249" t="s">
        <v>727</v>
      </c>
      <c r="B19" s="99" t="s">
        <v>996</v>
      </c>
      <c r="C19" s="99"/>
      <c r="D19" s="216">
        <v>91601</v>
      </c>
      <c r="E19" s="216">
        <v>91601</v>
      </c>
      <c r="F19" s="250">
        <v>100</v>
      </c>
      <c r="H19" s="87"/>
      <c r="I19" s="87"/>
    </row>
    <row r="20" spans="1:9" ht="25.5" x14ac:dyDescent="0.25">
      <c r="A20" s="251" t="s">
        <v>729</v>
      </c>
      <c r="B20" s="18" t="s">
        <v>997</v>
      </c>
      <c r="C20" s="18"/>
      <c r="D20" s="217">
        <v>4373.2</v>
      </c>
      <c r="E20" s="217">
        <v>4373.2</v>
      </c>
      <c r="F20" s="252">
        <v>100</v>
      </c>
      <c r="H20" s="87"/>
      <c r="I20" s="87"/>
    </row>
    <row r="21" spans="1:9" ht="25.5" x14ac:dyDescent="0.25">
      <c r="A21" s="251" t="s">
        <v>40</v>
      </c>
      <c r="B21" s="18" t="s">
        <v>997</v>
      </c>
      <c r="C21" s="18" t="s">
        <v>41</v>
      </c>
      <c r="D21" s="217">
        <v>2848.1</v>
      </c>
      <c r="E21" s="217">
        <v>2848.1</v>
      </c>
      <c r="F21" s="252">
        <v>100</v>
      </c>
    </row>
    <row r="22" spans="1:9" ht="25.5" x14ac:dyDescent="0.25">
      <c r="A22" s="251" t="s">
        <v>42</v>
      </c>
      <c r="B22" s="18" t="s">
        <v>997</v>
      </c>
      <c r="C22" s="18" t="s">
        <v>43</v>
      </c>
      <c r="D22" s="217">
        <v>2848.1</v>
      </c>
      <c r="E22" s="217">
        <v>2848.1</v>
      </c>
      <c r="F22" s="252">
        <v>100</v>
      </c>
    </row>
    <row r="23" spans="1:9" ht="25.5" x14ac:dyDescent="0.25">
      <c r="A23" s="251" t="s">
        <v>148</v>
      </c>
      <c r="B23" s="18" t="s">
        <v>997</v>
      </c>
      <c r="C23" s="18" t="s">
        <v>149</v>
      </c>
      <c r="D23" s="217">
        <v>1525.1</v>
      </c>
      <c r="E23" s="217">
        <v>1525.1</v>
      </c>
      <c r="F23" s="252">
        <v>100</v>
      </c>
    </row>
    <row r="24" spans="1:9" x14ac:dyDescent="0.25">
      <c r="A24" s="251" t="s">
        <v>240</v>
      </c>
      <c r="B24" s="18" t="s">
        <v>997</v>
      </c>
      <c r="C24" s="18" t="s">
        <v>241</v>
      </c>
      <c r="D24" s="217">
        <v>1525.1</v>
      </c>
      <c r="E24" s="217">
        <v>1525.1</v>
      </c>
      <c r="F24" s="252">
        <v>100</v>
      </c>
    </row>
    <row r="25" spans="1:9" ht="25.5" x14ac:dyDescent="0.25">
      <c r="A25" s="251" t="s">
        <v>731</v>
      </c>
      <c r="B25" s="18" t="s">
        <v>998</v>
      </c>
      <c r="C25" s="18"/>
      <c r="D25" s="217">
        <v>87227.8</v>
      </c>
      <c r="E25" s="217">
        <v>87227.8</v>
      </c>
      <c r="F25" s="252">
        <v>100</v>
      </c>
      <c r="H25" s="74"/>
      <c r="I25" s="74"/>
    </row>
    <row r="26" spans="1:9" ht="25.5" x14ac:dyDescent="0.25">
      <c r="A26" s="251" t="s">
        <v>148</v>
      </c>
      <c r="B26" s="18" t="s">
        <v>998</v>
      </c>
      <c r="C26" s="18" t="s">
        <v>149</v>
      </c>
      <c r="D26" s="217">
        <v>87227.8</v>
      </c>
      <c r="E26" s="217">
        <v>87227.8</v>
      </c>
      <c r="F26" s="252">
        <v>100</v>
      </c>
    </row>
    <row r="27" spans="1:9" x14ac:dyDescent="0.25">
      <c r="A27" s="251" t="s">
        <v>150</v>
      </c>
      <c r="B27" s="18" t="s">
        <v>998</v>
      </c>
      <c r="C27" s="18" t="s">
        <v>151</v>
      </c>
      <c r="D27" s="217">
        <v>1174.4000000000001</v>
      </c>
      <c r="E27" s="217">
        <v>1174.4000000000001</v>
      </c>
      <c r="F27" s="252">
        <v>100</v>
      </c>
    </row>
    <row r="28" spans="1:9" x14ac:dyDescent="0.25">
      <c r="A28" s="251" t="s">
        <v>240</v>
      </c>
      <c r="B28" s="18" t="s">
        <v>998</v>
      </c>
      <c r="C28" s="18" t="s">
        <v>241</v>
      </c>
      <c r="D28" s="217">
        <v>86053.4</v>
      </c>
      <c r="E28" s="217">
        <v>86053.4</v>
      </c>
      <c r="F28" s="252">
        <v>100</v>
      </c>
    </row>
    <row r="29" spans="1:9" ht="25.5" x14ac:dyDescent="0.25">
      <c r="A29" s="247" t="s">
        <v>276</v>
      </c>
      <c r="B29" s="98" t="s">
        <v>999</v>
      </c>
      <c r="C29" s="98"/>
      <c r="D29" s="215">
        <v>388358.9</v>
      </c>
      <c r="E29" s="215">
        <v>388358.9</v>
      </c>
      <c r="F29" s="248">
        <v>100</v>
      </c>
    </row>
    <row r="30" spans="1:9" ht="23.25" customHeight="1" x14ac:dyDescent="0.25">
      <c r="A30" s="249" t="s">
        <v>278</v>
      </c>
      <c r="B30" s="99" t="s">
        <v>1000</v>
      </c>
      <c r="C30" s="99"/>
      <c r="D30" s="216">
        <v>123169.8</v>
      </c>
      <c r="E30" s="216">
        <v>123169.8</v>
      </c>
      <c r="F30" s="250">
        <v>100</v>
      </c>
      <c r="H30" s="87"/>
      <c r="I30" s="87"/>
    </row>
    <row r="31" spans="1:9" x14ac:dyDescent="0.25">
      <c r="A31" s="251" t="s">
        <v>280</v>
      </c>
      <c r="B31" s="18" t="s">
        <v>1001</v>
      </c>
      <c r="C31" s="18"/>
      <c r="D31" s="217">
        <v>7616.8</v>
      </c>
      <c r="E31" s="217">
        <v>7616.8</v>
      </c>
      <c r="F31" s="252">
        <v>100</v>
      </c>
    </row>
    <row r="32" spans="1:9" ht="25.5" x14ac:dyDescent="0.25">
      <c r="A32" s="251" t="s">
        <v>40</v>
      </c>
      <c r="B32" s="18" t="s">
        <v>1001</v>
      </c>
      <c r="C32" s="18" t="s">
        <v>41</v>
      </c>
      <c r="D32" s="217">
        <v>61.7</v>
      </c>
      <c r="E32" s="217">
        <v>61.7</v>
      </c>
      <c r="F32" s="252">
        <v>100</v>
      </c>
    </row>
    <row r="33" spans="1:6" ht="25.5" x14ac:dyDescent="0.25">
      <c r="A33" s="251" t="s">
        <v>42</v>
      </c>
      <c r="B33" s="18" t="s">
        <v>1001</v>
      </c>
      <c r="C33" s="18" t="s">
        <v>43</v>
      </c>
      <c r="D33" s="217">
        <v>61.7</v>
      </c>
      <c r="E33" s="217">
        <v>61.7</v>
      </c>
      <c r="F33" s="252">
        <v>100</v>
      </c>
    </row>
    <row r="34" spans="1:6" x14ac:dyDescent="0.25">
      <c r="A34" s="251" t="s">
        <v>114</v>
      </c>
      <c r="B34" s="18" t="s">
        <v>1001</v>
      </c>
      <c r="C34" s="18" t="s">
        <v>115</v>
      </c>
      <c r="D34" s="217">
        <v>448.3</v>
      </c>
      <c r="E34" s="217">
        <v>448.3</v>
      </c>
      <c r="F34" s="252">
        <v>100</v>
      </c>
    </row>
    <row r="35" spans="1:6" x14ac:dyDescent="0.25">
      <c r="A35" s="251" t="s">
        <v>282</v>
      </c>
      <c r="B35" s="18" t="s">
        <v>1001</v>
      </c>
      <c r="C35" s="18" t="s">
        <v>283</v>
      </c>
      <c r="D35" s="217">
        <v>448.3</v>
      </c>
      <c r="E35" s="217">
        <v>448.3</v>
      </c>
      <c r="F35" s="252">
        <v>100</v>
      </c>
    </row>
    <row r="36" spans="1:6" ht="25.5" x14ac:dyDescent="0.25">
      <c r="A36" s="251" t="s">
        <v>148</v>
      </c>
      <c r="B36" s="18" t="s">
        <v>1001</v>
      </c>
      <c r="C36" s="18" t="s">
        <v>149</v>
      </c>
      <c r="D36" s="217">
        <v>7106.8</v>
      </c>
      <c r="E36" s="217">
        <v>7106.8</v>
      </c>
      <c r="F36" s="252">
        <v>100</v>
      </c>
    </row>
    <row r="37" spans="1:6" x14ac:dyDescent="0.25">
      <c r="A37" s="251" t="s">
        <v>150</v>
      </c>
      <c r="B37" s="18" t="s">
        <v>1001</v>
      </c>
      <c r="C37" s="18" t="s">
        <v>151</v>
      </c>
      <c r="D37" s="217">
        <v>5357.2</v>
      </c>
      <c r="E37" s="217">
        <v>5357.2</v>
      </c>
      <c r="F37" s="252">
        <v>100</v>
      </c>
    </row>
    <row r="38" spans="1:6" x14ac:dyDescent="0.25">
      <c r="A38" s="251" t="s">
        <v>240</v>
      </c>
      <c r="B38" s="18" t="s">
        <v>1001</v>
      </c>
      <c r="C38" s="18" t="s">
        <v>241</v>
      </c>
      <c r="D38" s="217">
        <v>1749.6</v>
      </c>
      <c r="E38" s="217">
        <v>1749.6</v>
      </c>
      <c r="F38" s="252">
        <v>100</v>
      </c>
    </row>
    <row r="39" spans="1:6" x14ac:dyDescent="0.25">
      <c r="A39" s="251" t="s">
        <v>284</v>
      </c>
      <c r="B39" s="18" t="s">
        <v>1002</v>
      </c>
      <c r="C39" s="18"/>
      <c r="D39" s="217">
        <v>100</v>
      </c>
      <c r="E39" s="217">
        <v>100</v>
      </c>
      <c r="F39" s="252">
        <v>100</v>
      </c>
    </row>
    <row r="40" spans="1:6" ht="25.5" x14ac:dyDescent="0.25">
      <c r="A40" s="251" t="s">
        <v>148</v>
      </c>
      <c r="B40" s="18" t="s">
        <v>1002</v>
      </c>
      <c r="C40" s="18" t="s">
        <v>149</v>
      </c>
      <c r="D40" s="217">
        <v>100</v>
      </c>
      <c r="E40" s="217">
        <v>100</v>
      </c>
      <c r="F40" s="252">
        <v>100</v>
      </c>
    </row>
    <row r="41" spans="1:6" x14ac:dyDescent="0.25">
      <c r="A41" s="251" t="s">
        <v>240</v>
      </c>
      <c r="B41" s="18" t="s">
        <v>1002</v>
      </c>
      <c r="C41" s="18" t="s">
        <v>241</v>
      </c>
      <c r="D41" s="217">
        <v>100</v>
      </c>
      <c r="E41" s="217">
        <v>100</v>
      </c>
      <c r="F41" s="252">
        <v>100</v>
      </c>
    </row>
    <row r="42" spans="1:6" ht="25.5" x14ac:dyDescent="0.25">
      <c r="A42" s="251" t="s">
        <v>733</v>
      </c>
      <c r="B42" s="18" t="s">
        <v>1003</v>
      </c>
      <c r="C42" s="18"/>
      <c r="D42" s="217">
        <v>109258.4</v>
      </c>
      <c r="E42" s="217">
        <v>109258.4</v>
      </c>
      <c r="F42" s="252">
        <v>100</v>
      </c>
    </row>
    <row r="43" spans="1:6" ht="25.5" x14ac:dyDescent="0.25">
      <c r="A43" s="251" t="s">
        <v>148</v>
      </c>
      <c r="B43" s="18" t="s">
        <v>1003</v>
      </c>
      <c r="C43" s="18" t="s">
        <v>149</v>
      </c>
      <c r="D43" s="217">
        <v>109258.4</v>
      </c>
      <c r="E43" s="217">
        <v>109258.4</v>
      </c>
      <c r="F43" s="252">
        <v>100</v>
      </c>
    </row>
    <row r="44" spans="1:6" x14ac:dyDescent="0.25">
      <c r="A44" s="251" t="s">
        <v>150</v>
      </c>
      <c r="B44" s="18" t="s">
        <v>1003</v>
      </c>
      <c r="C44" s="18" t="s">
        <v>151</v>
      </c>
      <c r="D44" s="217">
        <v>109258.4</v>
      </c>
      <c r="E44" s="217">
        <v>109258.4</v>
      </c>
      <c r="F44" s="252">
        <v>100</v>
      </c>
    </row>
    <row r="45" spans="1:6" ht="38.25" x14ac:dyDescent="0.25">
      <c r="A45" s="251" t="s">
        <v>735</v>
      </c>
      <c r="B45" s="18" t="s">
        <v>1004</v>
      </c>
      <c r="C45" s="18"/>
      <c r="D45" s="217">
        <v>6194.6</v>
      </c>
      <c r="E45" s="217">
        <v>6194.6</v>
      </c>
      <c r="F45" s="252">
        <v>100</v>
      </c>
    </row>
    <row r="46" spans="1:6" ht="25.5" x14ac:dyDescent="0.25">
      <c r="A46" s="251" t="s">
        <v>148</v>
      </c>
      <c r="B46" s="18" t="s">
        <v>1004</v>
      </c>
      <c r="C46" s="18" t="s">
        <v>149</v>
      </c>
      <c r="D46" s="217">
        <v>6194.6</v>
      </c>
      <c r="E46" s="217">
        <v>6194.6</v>
      </c>
      <c r="F46" s="252">
        <v>100</v>
      </c>
    </row>
    <row r="47" spans="1:6" x14ac:dyDescent="0.25">
      <c r="A47" s="251" t="s">
        <v>150</v>
      </c>
      <c r="B47" s="18" t="s">
        <v>1004</v>
      </c>
      <c r="C47" s="18" t="s">
        <v>151</v>
      </c>
      <c r="D47" s="217">
        <v>6194.6</v>
      </c>
      <c r="E47" s="217">
        <v>6194.6</v>
      </c>
      <c r="F47" s="252">
        <v>100</v>
      </c>
    </row>
    <row r="48" spans="1:6" ht="25.5" x14ac:dyDescent="0.25">
      <c r="A48" s="249" t="s">
        <v>737</v>
      </c>
      <c r="B48" s="99" t="s">
        <v>1005</v>
      </c>
      <c r="C48" s="99"/>
      <c r="D48" s="216">
        <v>290</v>
      </c>
      <c r="E48" s="216">
        <v>290</v>
      </c>
      <c r="F48" s="250">
        <v>100</v>
      </c>
    </row>
    <row r="49" spans="1:6" x14ac:dyDescent="0.25">
      <c r="A49" s="251" t="s">
        <v>739</v>
      </c>
      <c r="B49" s="18" t="s">
        <v>1006</v>
      </c>
      <c r="C49" s="18"/>
      <c r="D49" s="217">
        <v>290</v>
      </c>
      <c r="E49" s="217">
        <v>290</v>
      </c>
      <c r="F49" s="252">
        <v>100</v>
      </c>
    </row>
    <row r="50" spans="1:6" ht="25.5" x14ac:dyDescent="0.25">
      <c r="A50" s="251" t="s">
        <v>40</v>
      </c>
      <c r="B50" s="18" t="s">
        <v>1006</v>
      </c>
      <c r="C50" s="18" t="s">
        <v>41</v>
      </c>
      <c r="D50" s="217">
        <v>25</v>
      </c>
      <c r="E50" s="217">
        <v>25</v>
      </c>
      <c r="F50" s="252">
        <v>100</v>
      </c>
    </row>
    <row r="51" spans="1:6" ht="25.5" x14ac:dyDescent="0.25">
      <c r="A51" s="251" t="s">
        <v>42</v>
      </c>
      <c r="B51" s="18" t="s">
        <v>1006</v>
      </c>
      <c r="C51" s="18" t="s">
        <v>43</v>
      </c>
      <c r="D51" s="217">
        <v>25</v>
      </c>
      <c r="E51" s="217">
        <v>25</v>
      </c>
      <c r="F51" s="252">
        <v>100</v>
      </c>
    </row>
    <row r="52" spans="1:6" x14ac:dyDescent="0.25">
      <c r="A52" s="251" t="s">
        <v>114</v>
      </c>
      <c r="B52" s="18" t="s">
        <v>1006</v>
      </c>
      <c r="C52" s="18" t="s">
        <v>115</v>
      </c>
      <c r="D52" s="217">
        <v>265</v>
      </c>
      <c r="E52" s="217">
        <v>265</v>
      </c>
      <c r="F52" s="252">
        <v>100</v>
      </c>
    </row>
    <row r="53" spans="1:6" x14ac:dyDescent="0.25">
      <c r="A53" s="251" t="s">
        <v>282</v>
      </c>
      <c r="B53" s="18" t="s">
        <v>1006</v>
      </c>
      <c r="C53" s="18" t="s">
        <v>283</v>
      </c>
      <c r="D53" s="217">
        <v>265</v>
      </c>
      <c r="E53" s="217">
        <v>265</v>
      </c>
      <c r="F53" s="252">
        <v>100</v>
      </c>
    </row>
    <row r="54" spans="1:6" x14ac:dyDescent="0.25">
      <c r="A54" s="249" t="s">
        <v>741</v>
      </c>
      <c r="B54" s="99" t="s">
        <v>1007</v>
      </c>
      <c r="C54" s="99"/>
      <c r="D54" s="216">
        <v>264899.09999999998</v>
      </c>
      <c r="E54" s="216">
        <v>264899.09999999998</v>
      </c>
      <c r="F54" s="250">
        <v>100</v>
      </c>
    </row>
    <row r="55" spans="1:6" ht="25.5" x14ac:dyDescent="0.25">
      <c r="A55" s="251" t="s">
        <v>743</v>
      </c>
      <c r="B55" s="18" t="s">
        <v>1008</v>
      </c>
      <c r="C55" s="18"/>
      <c r="D55" s="217">
        <v>264899.09999999998</v>
      </c>
      <c r="E55" s="217">
        <v>264899.09999999998</v>
      </c>
      <c r="F55" s="252">
        <v>100</v>
      </c>
    </row>
    <row r="56" spans="1:6" ht="25.5" x14ac:dyDescent="0.25">
      <c r="A56" s="251" t="s">
        <v>40</v>
      </c>
      <c r="B56" s="18" t="s">
        <v>1008</v>
      </c>
      <c r="C56" s="18" t="s">
        <v>41</v>
      </c>
      <c r="D56" s="217">
        <v>188.7</v>
      </c>
      <c r="E56" s="217">
        <v>188.7</v>
      </c>
      <c r="F56" s="252">
        <v>100</v>
      </c>
    </row>
    <row r="57" spans="1:6" ht="25.5" x14ac:dyDescent="0.25">
      <c r="A57" s="251" t="s">
        <v>42</v>
      </c>
      <c r="B57" s="18" t="s">
        <v>1008</v>
      </c>
      <c r="C57" s="18" t="s">
        <v>43</v>
      </c>
      <c r="D57" s="217">
        <v>188.7</v>
      </c>
      <c r="E57" s="217">
        <v>188.7</v>
      </c>
      <c r="F57" s="252">
        <v>100</v>
      </c>
    </row>
    <row r="58" spans="1:6" ht="25.5" x14ac:dyDescent="0.25">
      <c r="A58" s="251" t="s">
        <v>148</v>
      </c>
      <c r="B58" s="18" t="s">
        <v>1008</v>
      </c>
      <c r="C58" s="18" t="s">
        <v>149</v>
      </c>
      <c r="D58" s="217">
        <v>264710.40000000002</v>
      </c>
      <c r="E58" s="217">
        <v>264710.40000000002</v>
      </c>
      <c r="F58" s="252">
        <v>100</v>
      </c>
    </row>
    <row r="59" spans="1:6" x14ac:dyDescent="0.25">
      <c r="A59" s="251" t="s">
        <v>150</v>
      </c>
      <c r="B59" s="18" t="s">
        <v>1008</v>
      </c>
      <c r="C59" s="18" t="s">
        <v>151</v>
      </c>
      <c r="D59" s="217">
        <v>168880.3</v>
      </c>
      <c r="E59" s="217">
        <v>168880.3</v>
      </c>
      <c r="F59" s="252">
        <v>100</v>
      </c>
    </row>
    <row r="60" spans="1:6" x14ac:dyDescent="0.25">
      <c r="A60" s="251" t="s">
        <v>240</v>
      </c>
      <c r="B60" s="18" t="s">
        <v>1008</v>
      </c>
      <c r="C60" s="18" t="s">
        <v>241</v>
      </c>
      <c r="D60" s="217">
        <v>95830.1</v>
      </c>
      <c r="E60" s="217">
        <v>95830.1</v>
      </c>
      <c r="F60" s="252">
        <v>100</v>
      </c>
    </row>
    <row r="61" spans="1:6" x14ac:dyDescent="0.25">
      <c r="A61" s="247" t="s">
        <v>48</v>
      </c>
      <c r="B61" s="98" t="s">
        <v>1009</v>
      </c>
      <c r="C61" s="98"/>
      <c r="D61" s="215">
        <v>4277</v>
      </c>
      <c r="E61" s="215">
        <v>3603</v>
      </c>
      <c r="F61" s="248">
        <v>84.2</v>
      </c>
    </row>
    <row r="62" spans="1:6" ht="38.25" x14ac:dyDescent="0.25">
      <c r="A62" s="249" t="s">
        <v>50</v>
      </c>
      <c r="B62" s="99" t="s">
        <v>1010</v>
      </c>
      <c r="C62" s="99"/>
      <c r="D62" s="216">
        <v>4277</v>
      </c>
      <c r="E62" s="216">
        <v>3603</v>
      </c>
      <c r="F62" s="250">
        <v>84.2</v>
      </c>
    </row>
    <row r="63" spans="1:6" ht="38.25" x14ac:dyDescent="0.25">
      <c r="A63" s="251" t="s">
        <v>52</v>
      </c>
      <c r="B63" s="18" t="s">
        <v>1011</v>
      </c>
      <c r="C63" s="18"/>
      <c r="D63" s="217">
        <v>4277</v>
      </c>
      <c r="E63" s="217">
        <v>3603</v>
      </c>
      <c r="F63" s="252">
        <v>84.2</v>
      </c>
    </row>
    <row r="64" spans="1:6" ht="38.25" x14ac:dyDescent="0.25">
      <c r="A64" s="251" t="s">
        <v>24</v>
      </c>
      <c r="B64" s="18" t="s">
        <v>1011</v>
      </c>
      <c r="C64" s="18" t="s">
        <v>25</v>
      </c>
      <c r="D64" s="217">
        <v>3977</v>
      </c>
      <c r="E64" s="217">
        <v>3303</v>
      </c>
      <c r="F64" s="252">
        <v>83.1</v>
      </c>
    </row>
    <row r="65" spans="1:9" x14ac:dyDescent="0.25">
      <c r="A65" s="251" t="s">
        <v>26</v>
      </c>
      <c r="B65" s="18" t="s">
        <v>1011</v>
      </c>
      <c r="C65" s="18" t="s">
        <v>27</v>
      </c>
      <c r="D65" s="217">
        <v>3977</v>
      </c>
      <c r="E65" s="217">
        <v>3303</v>
      </c>
      <c r="F65" s="252">
        <v>83.1</v>
      </c>
    </row>
    <row r="66" spans="1:9" ht="25.5" x14ac:dyDescent="0.25">
      <c r="A66" s="251" t="s">
        <v>40</v>
      </c>
      <c r="B66" s="18" t="s">
        <v>1011</v>
      </c>
      <c r="C66" s="18" t="s">
        <v>41</v>
      </c>
      <c r="D66" s="217">
        <v>300</v>
      </c>
      <c r="E66" s="217">
        <v>300</v>
      </c>
      <c r="F66" s="252">
        <v>100</v>
      </c>
    </row>
    <row r="67" spans="1:9" ht="25.5" x14ac:dyDescent="0.25">
      <c r="A67" s="251" t="s">
        <v>42</v>
      </c>
      <c r="B67" s="18" t="s">
        <v>1011</v>
      </c>
      <c r="C67" s="18" t="s">
        <v>43</v>
      </c>
      <c r="D67" s="217">
        <v>300</v>
      </c>
      <c r="E67" s="217">
        <v>300</v>
      </c>
      <c r="F67" s="252">
        <v>100</v>
      </c>
    </row>
    <row r="68" spans="1:9" x14ac:dyDescent="0.25">
      <c r="A68" s="247" t="s">
        <v>18</v>
      </c>
      <c r="B68" s="98" t="s">
        <v>1012</v>
      </c>
      <c r="C68" s="98"/>
      <c r="D68" s="215">
        <v>976.5</v>
      </c>
      <c r="E68" s="215">
        <v>976.5</v>
      </c>
      <c r="F68" s="248">
        <v>100</v>
      </c>
    </row>
    <row r="69" spans="1:9" ht="25.5" x14ac:dyDescent="0.25">
      <c r="A69" s="249" t="s">
        <v>20</v>
      </c>
      <c r="B69" s="99" t="s">
        <v>1013</v>
      </c>
      <c r="C69" s="99"/>
      <c r="D69" s="216">
        <v>976.5</v>
      </c>
      <c r="E69" s="216">
        <v>976.5</v>
      </c>
      <c r="F69" s="250">
        <v>100</v>
      </c>
    </row>
    <row r="70" spans="1:9" x14ac:dyDescent="0.25">
      <c r="A70" s="251" t="s">
        <v>280</v>
      </c>
      <c r="B70" s="18" t="s">
        <v>1014</v>
      </c>
      <c r="C70" s="18"/>
      <c r="D70" s="217">
        <v>976.5</v>
      </c>
      <c r="E70" s="217">
        <v>976.5</v>
      </c>
      <c r="F70" s="252">
        <v>100</v>
      </c>
    </row>
    <row r="71" spans="1:9" ht="25.5" x14ac:dyDescent="0.25">
      <c r="A71" s="251" t="s">
        <v>40</v>
      </c>
      <c r="B71" s="18" t="s">
        <v>1014</v>
      </c>
      <c r="C71" s="18" t="s">
        <v>41</v>
      </c>
      <c r="D71" s="217">
        <v>841.5</v>
      </c>
      <c r="E71" s="217">
        <v>841.5</v>
      </c>
      <c r="F71" s="252">
        <v>100</v>
      </c>
    </row>
    <row r="72" spans="1:9" ht="25.5" x14ac:dyDescent="0.25">
      <c r="A72" s="251" t="s">
        <v>42</v>
      </c>
      <c r="B72" s="18" t="s">
        <v>1014</v>
      </c>
      <c r="C72" s="18" t="s">
        <v>43</v>
      </c>
      <c r="D72" s="217">
        <v>841.5</v>
      </c>
      <c r="E72" s="217">
        <v>841.5</v>
      </c>
      <c r="F72" s="252">
        <v>100</v>
      </c>
    </row>
    <row r="73" spans="1:9" x14ac:dyDescent="0.25">
      <c r="A73" s="251" t="s">
        <v>114</v>
      </c>
      <c r="B73" s="18" t="s">
        <v>1014</v>
      </c>
      <c r="C73" s="18" t="s">
        <v>115</v>
      </c>
      <c r="D73" s="217">
        <v>135</v>
      </c>
      <c r="E73" s="217">
        <v>135</v>
      </c>
      <c r="F73" s="252">
        <v>100</v>
      </c>
    </row>
    <row r="74" spans="1:9" x14ac:dyDescent="0.25">
      <c r="A74" s="251" t="s">
        <v>282</v>
      </c>
      <c r="B74" s="18" t="s">
        <v>1014</v>
      </c>
      <c r="C74" s="18" t="s">
        <v>283</v>
      </c>
      <c r="D74" s="217">
        <v>135</v>
      </c>
      <c r="E74" s="217">
        <v>135</v>
      </c>
      <c r="F74" s="252">
        <v>100</v>
      </c>
    </row>
    <row r="75" spans="1:9" x14ac:dyDescent="0.25">
      <c r="A75" s="245" t="s">
        <v>54</v>
      </c>
      <c r="B75" s="96" t="s">
        <v>1015</v>
      </c>
      <c r="C75" s="96"/>
      <c r="D75" s="214">
        <v>5903807.5</v>
      </c>
      <c r="E75" s="214">
        <v>5849730.7999999998</v>
      </c>
      <c r="F75" s="246">
        <v>99.1</v>
      </c>
      <c r="H75" s="100"/>
      <c r="I75" s="89"/>
    </row>
    <row r="76" spans="1:9" x14ac:dyDescent="0.25">
      <c r="A76" s="247" t="s">
        <v>136</v>
      </c>
      <c r="B76" s="98" t="s">
        <v>1016</v>
      </c>
      <c r="C76" s="98"/>
      <c r="D76" s="215">
        <v>2157611.1</v>
      </c>
      <c r="E76" s="215">
        <v>2146821.2999999998</v>
      </c>
      <c r="F76" s="248">
        <v>99.5</v>
      </c>
      <c r="H76" s="87"/>
      <c r="I76" s="87"/>
    </row>
    <row r="77" spans="1:9" ht="25.5" x14ac:dyDescent="0.25">
      <c r="A77" s="249" t="s">
        <v>138</v>
      </c>
      <c r="B77" s="99" t="s">
        <v>1017</v>
      </c>
      <c r="C77" s="99"/>
      <c r="D77" s="216">
        <v>2136836.9</v>
      </c>
      <c r="E77" s="216">
        <v>2127451</v>
      </c>
      <c r="F77" s="250">
        <v>99.6</v>
      </c>
      <c r="H77" s="87"/>
      <c r="I77" s="101"/>
    </row>
    <row r="78" spans="1:9" ht="25.5" x14ac:dyDescent="0.25">
      <c r="A78" s="251" t="s">
        <v>612</v>
      </c>
      <c r="B78" s="18" t="s">
        <v>1018</v>
      </c>
      <c r="C78" s="18"/>
      <c r="D78" s="217">
        <v>519845.9</v>
      </c>
      <c r="E78" s="217">
        <v>519845.9</v>
      </c>
      <c r="F78" s="252">
        <v>100</v>
      </c>
      <c r="H78" s="87"/>
      <c r="I78" s="87"/>
    </row>
    <row r="79" spans="1:9" ht="25.5" x14ac:dyDescent="0.25">
      <c r="A79" s="251" t="s">
        <v>40</v>
      </c>
      <c r="B79" s="18" t="s">
        <v>1018</v>
      </c>
      <c r="C79" s="18" t="s">
        <v>41</v>
      </c>
      <c r="D79" s="217">
        <v>22738.799999999999</v>
      </c>
      <c r="E79" s="217">
        <v>22738.799999999999</v>
      </c>
      <c r="F79" s="252">
        <v>100</v>
      </c>
    </row>
    <row r="80" spans="1:9" ht="25.5" x14ac:dyDescent="0.25">
      <c r="A80" s="251" t="s">
        <v>42</v>
      </c>
      <c r="B80" s="18" t="s">
        <v>1018</v>
      </c>
      <c r="C80" s="18" t="s">
        <v>43</v>
      </c>
      <c r="D80" s="217">
        <v>22738.799999999999</v>
      </c>
      <c r="E80" s="217">
        <v>22738.799999999999</v>
      </c>
      <c r="F80" s="252">
        <v>100</v>
      </c>
    </row>
    <row r="81" spans="1:9" ht="25.5" x14ac:dyDescent="0.25">
      <c r="A81" s="251" t="s">
        <v>148</v>
      </c>
      <c r="B81" s="18" t="s">
        <v>1018</v>
      </c>
      <c r="C81" s="18" t="s">
        <v>149</v>
      </c>
      <c r="D81" s="217">
        <v>497107.1</v>
      </c>
      <c r="E81" s="217">
        <v>497107.1</v>
      </c>
      <c r="F81" s="252">
        <v>100</v>
      </c>
    </row>
    <row r="82" spans="1:9" x14ac:dyDescent="0.25">
      <c r="A82" s="251" t="s">
        <v>150</v>
      </c>
      <c r="B82" s="18" t="s">
        <v>1018</v>
      </c>
      <c r="C82" s="18" t="s">
        <v>151</v>
      </c>
      <c r="D82" s="217">
        <v>426166.3</v>
      </c>
      <c r="E82" s="217">
        <v>426166.3</v>
      </c>
      <c r="F82" s="252">
        <v>100</v>
      </c>
    </row>
    <row r="83" spans="1:9" x14ac:dyDescent="0.25">
      <c r="A83" s="251" t="s">
        <v>240</v>
      </c>
      <c r="B83" s="18" t="s">
        <v>1018</v>
      </c>
      <c r="C83" s="18" t="s">
        <v>241</v>
      </c>
      <c r="D83" s="217">
        <v>70940.800000000003</v>
      </c>
      <c r="E83" s="217">
        <v>70940.800000000003</v>
      </c>
      <c r="F83" s="252">
        <v>100</v>
      </c>
    </row>
    <row r="84" spans="1:9" ht="76.5" x14ac:dyDescent="0.25">
      <c r="A84" s="251" t="s">
        <v>614</v>
      </c>
      <c r="B84" s="18" t="s">
        <v>1019</v>
      </c>
      <c r="C84" s="18"/>
      <c r="D84" s="217">
        <v>1461539</v>
      </c>
      <c r="E84" s="217">
        <v>1461321.7</v>
      </c>
      <c r="F84" s="252">
        <v>100</v>
      </c>
      <c r="H84" s="74"/>
      <c r="I84" s="74"/>
    </row>
    <row r="85" spans="1:9" ht="25.5" x14ac:dyDescent="0.25">
      <c r="A85" s="251" t="s">
        <v>148</v>
      </c>
      <c r="B85" s="18" t="s">
        <v>1019</v>
      </c>
      <c r="C85" s="18" t="s">
        <v>149</v>
      </c>
      <c r="D85" s="217">
        <v>1461539</v>
      </c>
      <c r="E85" s="217">
        <f>E86+E87</f>
        <v>1461321.7</v>
      </c>
      <c r="F85" s="252">
        <v>100</v>
      </c>
    </row>
    <row r="86" spans="1:9" x14ac:dyDescent="0.25">
      <c r="A86" s="251" t="s">
        <v>150</v>
      </c>
      <c r="B86" s="18" t="s">
        <v>1019</v>
      </c>
      <c r="C86" s="18" t="s">
        <v>151</v>
      </c>
      <c r="D86" s="217">
        <v>1244011.2</v>
      </c>
      <c r="E86" s="217">
        <v>1243796.3999999999</v>
      </c>
      <c r="F86" s="252">
        <v>100</v>
      </c>
    </row>
    <row r="87" spans="1:9" x14ac:dyDescent="0.25">
      <c r="A87" s="251" t="s">
        <v>240</v>
      </c>
      <c r="B87" s="18" t="s">
        <v>1019</v>
      </c>
      <c r="C87" s="18" t="s">
        <v>241</v>
      </c>
      <c r="D87" s="217">
        <v>217527.8</v>
      </c>
      <c r="E87" s="217">
        <v>217525.3</v>
      </c>
      <c r="F87" s="252">
        <v>100</v>
      </c>
    </row>
    <row r="88" spans="1:9" ht="63.75" x14ac:dyDescent="0.25">
      <c r="A88" s="251" t="s">
        <v>616</v>
      </c>
      <c r="B88" s="18" t="s">
        <v>1020</v>
      </c>
      <c r="C88" s="18"/>
      <c r="D88" s="217">
        <v>46742</v>
      </c>
      <c r="E88" s="217">
        <v>43301.9</v>
      </c>
      <c r="F88" s="252">
        <v>92.6</v>
      </c>
      <c r="H88" s="74"/>
      <c r="I88" s="74"/>
    </row>
    <row r="89" spans="1:9" ht="25.5" x14ac:dyDescent="0.25">
      <c r="A89" s="251" t="s">
        <v>148</v>
      </c>
      <c r="B89" s="18" t="s">
        <v>1020</v>
      </c>
      <c r="C89" s="18" t="s">
        <v>149</v>
      </c>
      <c r="D89" s="217">
        <v>46742</v>
      </c>
      <c r="E89" s="217">
        <v>43301.9</v>
      </c>
      <c r="F89" s="252">
        <v>92.6</v>
      </c>
    </row>
    <row r="90" spans="1:9" ht="25.5" x14ac:dyDescent="0.25">
      <c r="A90" s="251" t="s">
        <v>209</v>
      </c>
      <c r="B90" s="18" t="s">
        <v>1020</v>
      </c>
      <c r="C90" s="18" t="s">
        <v>210</v>
      </c>
      <c r="D90" s="217">
        <v>46742</v>
      </c>
      <c r="E90" s="217">
        <v>43301.9</v>
      </c>
      <c r="F90" s="252">
        <v>92.6</v>
      </c>
    </row>
    <row r="91" spans="1:9" ht="38.25" x14ac:dyDescent="0.25">
      <c r="A91" s="251" t="s">
        <v>140</v>
      </c>
      <c r="B91" s="18" t="s">
        <v>1021</v>
      </c>
      <c r="C91" s="18"/>
      <c r="D91" s="217">
        <v>67283</v>
      </c>
      <c r="E91" s="217">
        <v>61554.5</v>
      </c>
      <c r="F91" s="252">
        <v>91.5</v>
      </c>
      <c r="H91" s="87"/>
      <c r="I91" s="87"/>
    </row>
    <row r="92" spans="1:9" ht="38.25" x14ac:dyDescent="0.25">
      <c r="A92" s="251" t="s">
        <v>24</v>
      </c>
      <c r="B92" s="18" t="s">
        <v>1021</v>
      </c>
      <c r="C92" s="18" t="s">
        <v>25</v>
      </c>
      <c r="D92" s="217">
        <v>4601</v>
      </c>
      <c r="E92" s="217">
        <v>3718.2</v>
      </c>
      <c r="F92" s="252">
        <v>80.8</v>
      </c>
    </row>
    <row r="93" spans="1:9" x14ac:dyDescent="0.25">
      <c r="A93" s="251" t="s">
        <v>142</v>
      </c>
      <c r="B93" s="18" t="s">
        <v>1021</v>
      </c>
      <c r="C93" s="18" t="s">
        <v>143</v>
      </c>
      <c r="D93" s="217">
        <v>4601</v>
      </c>
      <c r="E93" s="217">
        <v>3718.2</v>
      </c>
      <c r="F93" s="252">
        <v>80.8</v>
      </c>
    </row>
    <row r="94" spans="1:9" ht="25.5" x14ac:dyDescent="0.25">
      <c r="A94" s="251" t="s">
        <v>40</v>
      </c>
      <c r="B94" s="18" t="s">
        <v>1021</v>
      </c>
      <c r="C94" s="18" t="s">
        <v>41</v>
      </c>
      <c r="D94" s="217">
        <v>682</v>
      </c>
      <c r="E94" s="217">
        <v>607.20000000000005</v>
      </c>
      <c r="F94" s="252">
        <v>89</v>
      </c>
    </row>
    <row r="95" spans="1:9" ht="25.5" x14ac:dyDescent="0.25">
      <c r="A95" s="251" t="s">
        <v>42</v>
      </c>
      <c r="B95" s="18" t="s">
        <v>1021</v>
      </c>
      <c r="C95" s="18" t="s">
        <v>43</v>
      </c>
      <c r="D95" s="217">
        <v>682</v>
      </c>
      <c r="E95" s="217">
        <v>607.20000000000005</v>
      </c>
      <c r="F95" s="252">
        <v>89</v>
      </c>
    </row>
    <row r="96" spans="1:9" x14ac:dyDescent="0.25">
      <c r="A96" s="251" t="s">
        <v>114</v>
      </c>
      <c r="B96" s="18" t="s">
        <v>1021</v>
      </c>
      <c r="C96" s="18" t="s">
        <v>115</v>
      </c>
      <c r="D96" s="217">
        <v>62000</v>
      </c>
      <c r="E96" s="217">
        <v>57229.1</v>
      </c>
      <c r="F96" s="252">
        <v>92.3</v>
      </c>
    </row>
    <row r="97" spans="1:9" x14ac:dyDescent="0.25">
      <c r="A97" s="251" t="s">
        <v>771</v>
      </c>
      <c r="B97" s="18" t="s">
        <v>1021</v>
      </c>
      <c r="C97" s="18" t="s">
        <v>772</v>
      </c>
      <c r="D97" s="217">
        <v>62000</v>
      </c>
      <c r="E97" s="217">
        <v>57229.1</v>
      </c>
      <c r="F97" s="252">
        <v>92.3</v>
      </c>
    </row>
    <row r="98" spans="1:9" ht="76.5" x14ac:dyDescent="0.25">
      <c r="A98" s="251" t="s">
        <v>618</v>
      </c>
      <c r="B98" s="18" t="s">
        <v>1022</v>
      </c>
      <c r="C98" s="18"/>
      <c r="D98" s="217">
        <v>41427</v>
      </c>
      <c r="E98" s="217">
        <v>41427</v>
      </c>
      <c r="F98" s="252">
        <v>100</v>
      </c>
      <c r="H98" s="74"/>
      <c r="I98" s="74"/>
    </row>
    <row r="99" spans="1:9" ht="25.5" x14ac:dyDescent="0.25">
      <c r="A99" s="251" t="s">
        <v>148</v>
      </c>
      <c r="B99" s="18" t="s">
        <v>1022</v>
      </c>
      <c r="C99" s="18" t="s">
        <v>149</v>
      </c>
      <c r="D99" s="217">
        <v>41427</v>
      </c>
      <c r="E99" s="217">
        <v>41427</v>
      </c>
      <c r="F99" s="252">
        <v>100</v>
      </c>
    </row>
    <row r="100" spans="1:9" x14ac:dyDescent="0.25">
      <c r="A100" s="251" t="s">
        <v>150</v>
      </c>
      <c r="B100" s="18" t="s">
        <v>1022</v>
      </c>
      <c r="C100" s="18" t="s">
        <v>151</v>
      </c>
      <c r="D100" s="217">
        <v>35558.400000000001</v>
      </c>
      <c r="E100" s="217">
        <v>35558.400000000001</v>
      </c>
      <c r="F100" s="252">
        <v>100</v>
      </c>
    </row>
    <row r="101" spans="1:9" x14ac:dyDescent="0.25">
      <c r="A101" s="251" t="s">
        <v>240</v>
      </c>
      <c r="B101" s="18" t="s">
        <v>1022</v>
      </c>
      <c r="C101" s="18" t="s">
        <v>241</v>
      </c>
      <c r="D101" s="217">
        <v>5868.6</v>
      </c>
      <c r="E101" s="217">
        <v>5868.6</v>
      </c>
      <c r="F101" s="252">
        <v>100</v>
      </c>
    </row>
    <row r="102" spans="1:9" ht="25.5" x14ac:dyDescent="0.25">
      <c r="A102" s="249" t="s">
        <v>620</v>
      </c>
      <c r="B102" s="99" t="s">
        <v>1023</v>
      </c>
      <c r="C102" s="99"/>
      <c r="D102" s="216">
        <v>20774.2</v>
      </c>
      <c r="E102" s="216">
        <v>19370.3</v>
      </c>
      <c r="F102" s="250">
        <v>93.2</v>
      </c>
      <c r="H102" s="87"/>
      <c r="I102" s="87"/>
    </row>
    <row r="103" spans="1:9" ht="76.5" x14ac:dyDescent="0.25">
      <c r="A103" s="251" t="s">
        <v>622</v>
      </c>
      <c r="B103" s="18" t="s">
        <v>1024</v>
      </c>
      <c r="C103" s="18"/>
      <c r="D103" s="217">
        <v>12492.2</v>
      </c>
      <c r="E103" s="217">
        <v>12491.9</v>
      </c>
      <c r="F103" s="252">
        <v>100</v>
      </c>
    </row>
    <row r="104" spans="1:9" ht="25.5" x14ac:dyDescent="0.25">
      <c r="A104" s="251" t="s">
        <v>148</v>
      </c>
      <c r="B104" s="18" t="s">
        <v>1024</v>
      </c>
      <c r="C104" s="18" t="s">
        <v>149</v>
      </c>
      <c r="D104" s="217">
        <v>12492.2</v>
      </c>
      <c r="E104" s="217">
        <v>12491.9</v>
      </c>
      <c r="F104" s="252">
        <v>100</v>
      </c>
    </row>
    <row r="105" spans="1:9" ht="25.5" x14ac:dyDescent="0.25">
      <c r="A105" s="251" t="s">
        <v>209</v>
      </c>
      <c r="B105" s="18" t="s">
        <v>1024</v>
      </c>
      <c r="C105" s="18" t="s">
        <v>210</v>
      </c>
      <c r="D105" s="217">
        <v>12492.2</v>
      </c>
      <c r="E105" s="217">
        <v>12491.9</v>
      </c>
      <c r="F105" s="252">
        <v>100</v>
      </c>
    </row>
    <row r="106" spans="1:9" ht="38.25" x14ac:dyDescent="0.25">
      <c r="A106" s="251" t="s">
        <v>624</v>
      </c>
      <c r="B106" s="18" t="s">
        <v>1025</v>
      </c>
      <c r="C106" s="18"/>
      <c r="D106" s="217">
        <v>8282</v>
      </c>
      <c r="E106" s="217">
        <v>6878.4</v>
      </c>
      <c r="F106" s="252">
        <v>83.1</v>
      </c>
    </row>
    <row r="107" spans="1:9" ht="25.5" x14ac:dyDescent="0.25">
      <c r="A107" s="251" t="s">
        <v>148</v>
      </c>
      <c r="B107" s="18" t="s">
        <v>1025</v>
      </c>
      <c r="C107" s="18" t="s">
        <v>149</v>
      </c>
      <c r="D107" s="217">
        <v>8282</v>
      </c>
      <c r="E107" s="217">
        <v>6878.4</v>
      </c>
      <c r="F107" s="252">
        <v>83.1</v>
      </c>
    </row>
    <row r="108" spans="1:9" ht="25.5" x14ac:dyDescent="0.25">
      <c r="A108" s="251" t="s">
        <v>209</v>
      </c>
      <c r="B108" s="18" t="s">
        <v>1025</v>
      </c>
      <c r="C108" s="18" t="s">
        <v>210</v>
      </c>
      <c r="D108" s="217">
        <v>8282</v>
      </c>
      <c r="E108" s="217">
        <v>6878.4</v>
      </c>
      <c r="F108" s="252">
        <v>83.1</v>
      </c>
    </row>
    <row r="109" spans="1:9" x14ac:dyDescent="0.25">
      <c r="A109" s="247" t="s">
        <v>56</v>
      </c>
      <c r="B109" s="98" t="s">
        <v>1026</v>
      </c>
      <c r="C109" s="98"/>
      <c r="D109" s="215">
        <v>3374354.7</v>
      </c>
      <c r="E109" s="215">
        <v>3333674.4</v>
      </c>
      <c r="F109" s="248">
        <v>98.8</v>
      </c>
      <c r="H109" s="100"/>
      <c r="I109" s="100"/>
    </row>
    <row r="110" spans="1:9" ht="25.5" x14ac:dyDescent="0.25">
      <c r="A110" s="249" t="s">
        <v>637</v>
      </c>
      <c r="B110" s="99" t="s">
        <v>1027</v>
      </c>
      <c r="C110" s="99"/>
      <c r="D110" s="216">
        <v>3150786</v>
      </c>
      <c r="E110" s="216">
        <v>3130277.7</v>
      </c>
      <c r="F110" s="250">
        <v>99.3</v>
      </c>
      <c r="H110" s="87"/>
      <c r="I110" s="87"/>
    </row>
    <row r="111" spans="1:9" ht="25.5" x14ac:dyDescent="0.25">
      <c r="A111" s="251" t="s">
        <v>639</v>
      </c>
      <c r="B111" s="18" t="s">
        <v>1028</v>
      </c>
      <c r="C111" s="18"/>
      <c r="D111" s="217">
        <v>563388.30000000005</v>
      </c>
      <c r="E111" s="217">
        <v>563376.19999999995</v>
      </c>
      <c r="F111" s="252">
        <v>100</v>
      </c>
    </row>
    <row r="112" spans="1:9" ht="25.5" x14ac:dyDescent="0.25">
      <c r="A112" s="251" t="s">
        <v>40</v>
      </c>
      <c r="B112" s="18" t="s">
        <v>1028</v>
      </c>
      <c r="C112" s="18" t="s">
        <v>41</v>
      </c>
      <c r="D112" s="217">
        <v>22177.8</v>
      </c>
      <c r="E112" s="217">
        <v>22177.8</v>
      </c>
      <c r="F112" s="252">
        <v>100</v>
      </c>
    </row>
    <row r="113" spans="1:6" ht="25.5" x14ac:dyDescent="0.25">
      <c r="A113" s="251" t="s">
        <v>42</v>
      </c>
      <c r="B113" s="18" t="s">
        <v>1028</v>
      </c>
      <c r="C113" s="18" t="s">
        <v>43</v>
      </c>
      <c r="D113" s="217">
        <v>22177.8</v>
      </c>
      <c r="E113" s="217">
        <v>22177.8</v>
      </c>
      <c r="F113" s="252">
        <v>100</v>
      </c>
    </row>
    <row r="114" spans="1:6" ht="25.5" x14ac:dyDescent="0.25">
      <c r="A114" s="251" t="s">
        <v>148</v>
      </c>
      <c r="B114" s="18" t="s">
        <v>1028</v>
      </c>
      <c r="C114" s="18" t="s">
        <v>149</v>
      </c>
      <c r="D114" s="217">
        <v>541210.5</v>
      </c>
      <c r="E114" s="217">
        <v>541198.4</v>
      </c>
      <c r="F114" s="252">
        <v>100</v>
      </c>
    </row>
    <row r="115" spans="1:6" x14ac:dyDescent="0.25">
      <c r="A115" s="251" t="s">
        <v>150</v>
      </c>
      <c r="B115" s="18" t="s">
        <v>1028</v>
      </c>
      <c r="C115" s="18" t="s">
        <v>151</v>
      </c>
      <c r="D115" s="217">
        <v>472087.5</v>
      </c>
      <c r="E115" s="217">
        <v>472075.4</v>
      </c>
      <c r="F115" s="252">
        <v>100</v>
      </c>
    </row>
    <row r="116" spans="1:6" x14ac:dyDescent="0.25">
      <c r="A116" s="251" t="s">
        <v>240</v>
      </c>
      <c r="B116" s="18" t="s">
        <v>1028</v>
      </c>
      <c r="C116" s="18" t="s">
        <v>241</v>
      </c>
      <c r="D116" s="217">
        <v>69123</v>
      </c>
      <c r="E116" s="217">
        <v>69123</v>
      </c>
      <c r="F116" s="252">
        <v>100</v>
      </c>
    </row>
    <row r="117" spans="1:6" ht="127.5" x14ac:dyDescent="0.25">
      <c r="A117" s="251" t="s">
        <v>641</v>
      </c>
      <c r="B117" s="18" t="s">
        <v>1029</v>
      </c>
      <c r="C117" s="18"/>
      <c r="D117" s="217">
        <v>32290</v>
      </c>
      <c r="E117" s="217">
        <v>30378</v>
      </c>
      <c r="F117" s="252">
        <v>94.1</v>
      </c>
    </row>
    <row r="118" spans="1:6" ht="25.5" x14ac:dyDescent="0.25">
      <c r="A118" s="251" t="s">
        <v>148</v>
      </c>
      <c r="B118" s="18" t="s">
        <v>1029</v>
      </c>
      <c r="C118" s="18" t="s">
        <v>149</v>
      </c>
      <c r="D118" s="217">
        <v>32290</v>
      </c>
      <c r="E118" s="217">
        <v>30378</v>
      </c>
      <c r="F118" s="252">
        <v>94.1</v>
      </c>
    </row>
    <row r="119" spans="1:6" x14ac:dyDescent="0.25">
      <c r="A119" s="251" t="s">
        <v>150</v>
      </c>
      <c r="B119" s="18" t="s">
        <v>1029</v>
      </c>
      <c r="C119" s="18" t="s">
        <v>151</v>
      </c>
      <c r="D119" s="217">
        <v>29165.200000000001</v>
      </c>
      <c r="E119" s="217">
        <v>27401.7</v>
      </c>
      <c r="F119" s="252">
        <v>94</v>
      </c>
    </row>
    <row r="120" spans="1:6" x14ac:dyDescent="0.25">
      <c r="A120" s="251" t="s">
        <v>240</v>
      </c>
      <c r="B120" s="18" t="s">
        <v>1029</v>
      </c>
      <c r="C120" s="18" t="s">
        <v>241</v>
      </c>
      <c r="D120" s="217">
        <v>3124.8</v>
      </c>
      <c r="E120" s="217">
        <v>2976.3</v>
      </c>
      <c r="F120" s="252">
        <v>95.2</v>
      </c>
    </row>
    <row r="121" spans="1:6" ht="102" x14ac:dyDescent="0.25">
      <c r="A121" s="251" t="s">
        <v>643</v>
      </c>
      <c r="B121" s="18" t="s">
        <v>1030</v>
      </c>
      <c r="C121" s="18"/>
      <c r="D121" s="217">
        <v>2378737.7000000002</v>
      </c>
      <c r="E121" s="217">
        <v>2363288.7000000002</v>
      </c>
      <c r="F121" s="252">
        <v>99.4</v>
      </c>
    </row>
    <row r="122" spans="1:6" ht="25.5" x14ac:dyDescent="0.25">
      <c r="A122" s="251" t="s">
        <v>148</v>
      </c>
      <c r="B122" s="18" t="s">
        <v>1030</v>
      </c>
      <c r="C122" s="18" t="s">
        <v>149</v>
      </c>
      <c r="D122" s="217">
        <v>2378737.7000000002</v>
      </c>
      <c r="E122" s="217">
        <v>2363288.7000000002</v>
      </c>
      <c r="F122" s="252">
        <v>99.4</v>
      </c>
    </row>
    <row r="123" spans="1:6" x14ac:dyDescent="0.25">
      <c r="A123" s="251" t="s">
        <v>150</v>
      </c>
      <c r="B123" s="18" t="s">
        <v>1030</v>
      </c>
      <c r="C123" s="18" t="s">
        <v>151</v>
      </c>
      <c r="D123" s="217">
        <v>2148458.7000000002</v>
      </c>
      <c r="E123" s="217">
        <v>2136589.7999999998</v>
      </c>
      <c r="F123" s="252">
        <v>99.4</v>
      </c>
    </row>
    <row r="124" spans="1:6" x14ac:dyDescent="0.25">
      <c r="A124" s="251" t="s">
        <v>240</v>
      </c>
      <c r="B124" s="18" t="s">
        <v>1030</v>
      </c>
      <c r="C124" s="18" t="s">
        <v>241</v>
      </c>
      <c r="D124" s="217">
        <v>230279</v>
      </c>
      <c r="E124" s="217">
        <v>226698.9</v>
      </c>
      <c r="F124" s="252">
        <v>98.4</v>
      </c>
    </row>
    <row r="125" spans="1:6" ht="89.25" x14ac:dyDescent="0.25">
      <c r="A125" s="251" t="s">
        <v>645</v>
      </c>
      <c r="B125" s="18" t="s">
        <v>1031</v>
      </c>
      <c r="C125" s="18"/>
      <c r="D125" s="217">
        <v>175843</v>
      </c>
      <c r="E125" s="217">
        <v>173234.8</v>
      </c>
      <c r="F125" s="252">
        <v>98.5</v>
      </c>
    </row>
    <row r="126" spans="1:6" ht="25.5" x14ac:dyDescent="0.25">
      <c r="A126" s="251" t="s">
        <v>148</v>
      </c>
      <c r="B126" s="18" t="s">
        <v>1031</v>
      </c>
      <c r="C126" s="18" t="s">
        <v>149</v>
      </c>
      <c r="D126" s="217">
        <v>175843</v>
      </c>
      <c r="E126" s="217">
        <v>173234.8</v>
      </c>
      <c r="F126" s="252">
        <v>98.5</v>
      </c>
    </row>
    <row r="127" spans="1:6" ht="25.5" x14ac:dyDescent="0.25">
      <c r="A127" s="251" t="s">
        <v>209</v>
      </c>
      <c r="B127" s="18" t="s">
        <v>1031</v>
      </c>
      <c r="C127" s="18" t="s">
        <v>210</v>
      </c>
      <c r="D127" s="217">
        <v>175843</v>
      </c>
      <c r="E127" s="217">
        <v>173234.8</v>
      </c>
      <c r="F127" s="252">
        <v>98.5</v>
      </c>
    </row>
    <row r="128" spans="1:6" ht="63.75" x14ac:dyDescent="0.25">
      <c r="A128" s="251" t="s">
        <v>647</v>
      </c>
      <c r="B128" s="18" t="s">
        <v>1032</v>
      </c>
      <c r="C128" s="18"/>
      <c r="D128" s="217">
        <v>527</v>
      </c>
      <c r="E128" s="217">
        <v>0</v>
      </c>
      <c r="F128" s="252">
        <v>0</v>
      </c>
    </row>
    <row r="129" spans="1:9" ht="25.5" x14ac:dyDescent="0.25">
      <c r="A129" s="251" t="s">
        <v>148</v>
      </c>
      <c r="B129" s="18" t="s">
        <v>1032</v>
      </c>
      <c r="C129" s="18" t="s">
        <v>149</v>
      </c>
      <c r="D129" s="217">
        <v>527</v>
      </c>
      <c r="E129" s="217">
        <v>0</v>
      </c>
      <c r="F129" s="252">
        <v>0</v>
      </c>
    </row>
    <row r="130" spans="1:9" ht="25.5" x14ac:dyDescent="0.25">
      <c r="A130" s="251" t="s">
        <v>209</v>
      </c>
      <c r="B130" s="18" t="s">
        <v>1032</v>
      </c>
      <c r="C130" s="18" t="s">
        <v>210</v>
      </c>
      <c r="D130" s="217">
        <v>527</v>
      </c>
      <c r="E130" s="217">
        <v>0</v>
      </c>
      <c r="F130" s="252">
        <v>0</v>
      </c>
    </row>
    <row r="131" spans="1:9" ht="25.5" x14ac:dyDescent="0.25">
      <c r="A131" s="249" t="s">
        <v>649</v>
      </c>
      <c r="B131" s="99" t="s">
        <v>1033</v>
      </c>
      <c r="C131" s="99"/>
      <c r="D131" s="216">
        <v>5212.3999999999996</v>
      </c>
      <c r="E131" s="216">
        <v>4474.8</v>
      </c>
      <c r="F131" s="250">
        <v>85.8</v>
      </c>
    </row>
    <row r="132" spans="1:9" ht="51" x14ac:dyDescent="0.25">
      <c r="A132" s="251" t="s">
        <v>651</v>
      </c>
      <c r="B132" s="18" t="s">
        <v>1034</v>
      </c>
      <c r="C132" s="18"/>
      <c r="D132" s="217">
        <v>5212.3999999999996</v>
      </c>
      <c r="E132" s="217">
        <v>4474.8</v>
      </c>
      <c r="F132" s="252">
        <v>85.8</v>
      </c>
    </row>
    <row r="133" spans="1:9" ht="25.5" x14ac:dyDescent="0.25">
      <c r="A133" s="251" t="s">
        <v>148</v>
      </c>
      <c r="B133" s="18" t="s">
        <v>1034</v>
      </c>
      <c r="C133" s="18" t="s">
        <v>149</v>
      </c>
      <c r="D133" s="217">
        <v>5212.3999999999996</v>
      </c>
      <c r="E133" s="217">
        <v>4474.8</v>
      </c>
      <c r="F133" s="252">
        <v>85.8</v>
      </c>
    </row>
    <row r="134" spans="1:9" x14ac:dyDescent="0.25">
      <c r="A134" s="251" t="s">
        <v>150</v>
      </c>
      <c r="B134" s="18" t="s">
        <v>1034</v>
      </c>
      <c r="C134" s="18" t="s">
        <v>151</v>
      </c>
      <c r="D134" s="217">
        <v>5212.3999999999996</v>
      </c>
      <c r="E134" s="217">
        <v>4474.8</v>
      </c>
      <c r="F134" s="252">
        <v>85.8</v>
      </c>
    </row>
    <row r="135" spans="1:9" ht="51" x14ac:dyDescent="0.25">
      <c r="A135" s="249" t="s">
        <v>58</v>
      </c>
      <c r="B135" s="99" t="s">
        <v>1035</v>
      </c>
      <c r="C135" s="99"/>
      <c r="D135" s="216">
        <v>209132.1</v>
      </c>
      <c r="E135" s="216">
        <v>189697.7</v>
      </c>
      <c r="F135" s="250">
        <v>90.7</v>
      </c>
      <c r="H135" s="87"/>
      <c r="I135" s="101"/>
    </row>
    <row r="136" spans="1:9" ht="38.25" x14ac:dyDescent="0.25">
      <c r="A136" s="251" t="s">
        <v>60</v>
      </c>
      <c r="B136" s="18" t="s">
        <v>1036</v>
      </c>
      <c r="C136" s="18"/>
      <c r="D136" s="217">
        <v>11883</v>
      </c>
      <c r="E136" s="217">
        <v>11883</v>
      </c>
      <c r="F136" s="252">
        <v>100</v>
      </c>
    </row>
    <row r="137" spans="1:9" ht="38.25" x14ac:dyDescent="0.25">
      <c r="A137" s="251" t="s">
        <v>24</v>
      </c>
      <c r="B137" s="18" t="s">
        <v>1036</v>
      </c>
      <c r="C137" s="18" t="s">
        <v>25</v>
      </c>
      <c r="D137" s="217">
        <v>10942.8</v>
      </c>
      <c r="E137" s="217">
        <v>10942.8</v>
      </c>
      <c r="F137" s="252">
        <v>100</v>
      </c>
    </row>
    <row r="138" spans="1:9" x14ac:dyDescent="0.25">
      <c r="A138" s="251" t="s">
        <v>26</v>
      </c>
      <c r="B138" s="18" t="s">
        <v>1036</v>
      </c>
      <c r="C138" s="18" t="s">
        <v>27</v>
      </c>
      <c r="D138" s="217">
        <v>10942.8</v>
      </c>
      <c r="E138" s="217">
        <v>10942.8</v>
      </c>
      <c r="F138" s="252">
        <v>100</v>
      </c>
    </row>
    <row r="139" spans="1:9" ht="25.5" x14ac:dyDescent="0.25">
      <c r="A139" s="251" t="s">
        <v>40</v>
      </c>
      <c r="B139" s="18" t="s">
        <v>1036</v>
      </c>
      <c r="C139" s="18" t="s">
        <v>41</v>
      </c>
      <c r="D139" s="217">
        <v>940.2</v>
      </c>
      <c r="E139" s="217">
        <v>940.2</v>
      </c>
      <c r="F139" s="252">
        <v>100</v>
      </c>
    </row>
    <row r="140" spans="1:9" ht="25.5" x14ac:dyDescent="0.25">
      <c r="A140" s="251" t="s">
        <v>42</v>
      </c>
      <c r="B140" s="18" t="s">
        <v>1036</v>
      </c>
      <c r="C140" s="18" t="s">
        <v>43</v>
      </c>
      <c r="D140" s="217">
        <v>940.2</v>
      </c>
      <c r="E140" s="217">
        <v>940.2</v>
      </c>
      <c r="F140" s="252">
        <v>100</v>
      </c>
    </row>
    <row r="141" spans="1:9" ht="102" x14ac:dyDescent="0.25">
      <c r="A141" s="251" t="s">
        <v>653</v>
      </c>
      <c r="B141" s="18" t="s">
        <v>1037</v>
      </c>
      <c r="C141" s="18"/>
      <c r="D141" s="217">
        <v>47937</v>
      </c>
      <c r="E141" s="217">
        <v>36698.1</v>
      </c>
      <c r="F141" s="252">
        <v>76.599999999999994</v>
      </c>
    </row>
    <row r="142" spans="1:9" x14ac:dyDescent="0.25">
      <c r="A142" s="251" t="s">
        <v>114</v>
      </c>
      <c r="B142" s="18" t="s">
        <v>1037</v>
      </c>
      <c r="C142" s="18" t="s">
        <v>115</v>
      </c>
      <c r="D142" s="217">
        <v>40264</v>
      </c>
      <c r="E142" s="217">
        <v>30030</v>
      </c>
      <c r="F142" s="252">
        <v>74.599999999999994</v>
      </c>
    </row>
    <row r="143" spans="1:9" x14ac:dyDescent="0.25">
      <c r="A143" s="251" t="s">
        <v>161</v>
      </c>
      <c r="B143" s="18" t="s">
        <v>1037</v>
      </c>
      <c r="C143" s="18" t="s">
        <v>162</v>
      </c>
      <c r="D143" s="217">
        <v>40264</v>
      </c>
      <c r="E143" s="217">
        <v>30030</v>
      </c>
      <c r="F143" s="252">
        <v>74.599999999999994</v>
      </c>
    </row>
    <row r="144" spans="1:9" ht="25.5" x14ac:dyDescent="0.25">
      <c r="A144" s="251" t="s">
        <v>148</v>
      </c>
      <c r="B144" s="18" t="s">
        <v>1037</v>
      </c>
      <c r="C144" s="18" t="s">
        <v>149</v>
      </c>
      <c r="D144" s="217">
        <v>7673</v>
      </c>
      <c r="E144" s="217">
        <v>6668.1</v>
      </c>
      <c r="F144" s="252">
        <v>86.9</v>
      </c>
    </row>
    <row r="145" spans="1:6" x14ac:dyDescent="0.25">
      <c r="A145" s="251" t="s">
        <v>240</v>
      </c>
      <c r="B145" s="18" t="s">
        <v>1037</v>
      </c>
      <c r="C145" s="18" t="s">
        <v>241</v>
      </c>
      <c r="D145" s="217">
        <v>4267</v>
      </c>
      <c r="E145" s="217">
        <v>3343</v>
      </c>
      <c r="F145" s="252">
        <v>78.3</v>
      </c>
    </row>
    <row r="146" spans="1:6" ht="25.5" x14ac:dyDescent="0.25">
      <c r="A146" s="251" t="s">
        <v>209</v>
      </c>
      <c r="B146" s="18" t="s">
        <v>1037</v>
      </c>
      <c r="C146" s="18" t="s">
        <v>210</v>
      </c>
      <c r="D146" s="217">
        <v>3406</v>
      </c>
      <c r="E146" s="217">
        <v>3325.2</v>
      </c>
      <c r="F146" s="252">
        <v>97.6</v>
      </c>
    </row>
    <row r="147" spans="1:6" ht="63.75" x14ac:dyDescent="0.25">
      <c r="A147" s="251" t="s">
        <v>655</v>
      </c>
      <c r="B147" s="18" t="s">
        <v>1038</v>
      </c>
      <c r="C147" s="18"/>
      <c r="D147" s="217">
        <v>77763.3</v>
      </c>
      <c r="E147" s="217">
        <v>77763.100000000006</v>
      </c>
      <c r="F147" s="252">
        <v>100</v>
      </c>
    </row>
    <row r="148" spans="1:6" ht="25.5" x14ac:dyDescent="0.25">
      <c r="A148" s="251" t="s">
        <v>148</v>
      </c>
      <c r="B148" s="18" t="s">
        <v>1038</v>
      </c>
      <c r="C148" s="18" t="s">
        <v>149</v>
      </c>
      <c r="D148" s="217">
        <v>77763.3</v>
      </c>
      <c r="E148" s="217">
        <v>77763.100000000006</v>
      </c>
      <c r="F148" s="252">
        <v>100</v>
      </c>
    </row>
    <row r="149" spans="1:6" x14ac:dyDescent="0.25">
      <c r="A149" s="251" t="s">
        <v>150</v>
      </c>
      <c r="B149" s="18" t="s">
        <v>1038</v>
      </c>
      <c r="C149" s="18" t="s">
        <v>151</v>
      </c>
      <c r="D149" s="217">
        <v>66047.899999999994</v>
      </c>
      <c r="E149" s="217">
        <v>66047.8</v>
      </c>
      <c r="F149" s="252">
        <v>100</v>
      </c>
    </row>
    <row r="150" spans="1:6" x14ac:dyDescent="0.25">
      <c r="A150" s="251" t="s">
        <v>240</v>
      </c>
      <c r="B150" s="18" t="s">
        <v>1038</v>
      </c>
      <c r="C150" s="18" t="s">
        <v>241</v>
      </c>
      <c r="D150" s="217">
        <v>9046.5</v>
      </c>
      <c r="E150" s="217">
        <v>9046.5</v>
      </c>
      <c r="F150" s="252">
        <v>100</v>
      </c>
    </row>
    <row r="151" spans="1:6" ht="25.5" x14ac:dyDescent="0.25">
      <c r="A151" s="251" t="s">
        <v>209</v>
      </c>
      <c r="B151" s="18" t="s">
        <v>1038</v>
      </c>
      <c r="C151" s="18" t="s">
        <v>210</v>
      </c>
      <c r="D151" s="217">
        <v>2668.8</v>
      </c>
      <c r="E151" s="217">
        <v>2668.8</v>
      </c>
      <c r="F151" s="252">
        <v>100</v>
      </c>
    </row>
    <row r="152" spans="1:6" ht="38.25" x14ac:dyDescent="0.25">
      <c r="A152" s="251" t="s">
        <v>657</v>
      </c>
      <c r="B152" s="18" t="s">
        <v>1039</v>
      </c>
      <c r="C152" s="18"/>
      <c r="D152" s="217">
        <v>72</v>
      </c>
      <c r="E152" s="217">
        <v>49.9</v>
      </c>
      <c r="F152" s="252">
        <v>69.2</v>
      </c>
    </row>
    <row r="153" spans="1:6" ht="25.5" x14ac:dyDescent="0.25">
      <c r="A153" s="251" t="s">
        <v>148</v>
      </c>
      <c r="B153" s="18" t="s">
        <v>1039</v>
      </c>
      <c r="C153" s="18" t="s">
        <v>149</v>
      </c>
      <c r="D153" s="217">
        <v>72</v>
      </c>
      <c r="E153" s="217">
        <v>49.9</v>
      </c>
      <c r="F153" s="252">
        <v>69.2</v>
      </c>
    </row>
    <row r="154" spans="1:6" x14ac:dyDescent="0.25">
      <c r="A154" s="251" t="s">
        <v>150</v>
      </c>
      <c r="B154" s="18" t="s">
        <v>1039</v>
      </c>
      <c r="C154" s="18" t="s">
        <v>151</v>
      </c>
      <c r="D154" s="217">
        <v>62</v>
      </c>
      <c r="E154" s="217">
        <v>41.9</v>
      </c>
      <c r="F154" s="252">
        <v>67.599999999999994</v>
      </c>
    </row>
    <row r="155" spans="1:6" x14ac:dyDescent="0.25">
      <c r="A155" s="251" t="s">
        <v>240</v>
      </c>
      <c r="B155" s="18" t="s">
        <v>1039</v>
      </c>
      <c r="C155" s="18" t="s">
        <v>241</v>
      </c>
      <c r="D155" s="217">
        <v>10</v>
      </c>
      <c r="E155" s="217">
        <v>8</v>
      </c>
      <c r="F155" s="252">
        <v>80</v>
      </c>
    </row>
    <row r="156" spans="1:6" ht="38.25" x14ac:dyDescent="0.25">
      <c r="A156" s="251" t="s">
        <v>659</v>
      </c>
      <c r="B156" s="18" t="s">
        <v>1040</v>
      </c>
      <c r="C156" s="18"/>
      <c r="D156" s="217">
        <v>71476.800000000003</v>
      </c>
      <c r="E156" s="217">
        <v>63303.6</v>
      </c>
      <c r="F156" s="252">
        <v>88.6</v>
      </c>
    </row>
    <row r="157" spans="1:6" ht="25.5" x14ac:dyDescent="0.25">
      <c r="A157" s="251" t="s">
        <v>40</v>
      </c>
      <c r="B157" s="18" t="s">
        <v>1040</v>
      </c>
      <c r="C157" s="18" t="s">
        <v>41</v>
      </c>
      <c r="D157" s="217">
        <v>64376.800000000003</v>
      </c>
      <c r="E157" s="217">
        <v>58588</v>
      </c>
      <c r="F157" s="252">
        <v>91</v>
      </c>
    </row>
    <row r="158" spans="1:6" ht="25.5" x14ac:dyDescent="0.25">
      <c r="A158" s="251" t="s">
        <v>42</v>
      </c>
      <c r="B158" s="18" t="s">
        <v>1040</v>
      </c>
      <c r="C158" s="18" t="s">
        <v>43</v>
      </c>
      <c r="D158" s="217">
        <v>64376.800000000003</v>
      </c>
      <c r="E158" s="217">
        <v>58588</v>
      </c>
      <c r="F158" s="252">
        <v>91</v>
      </c>
    </row>
    <row r="159" spans="1:6" ht="25.5" x14ac:dyDescent="0.25">
      <c r="A159" s="251" t="s">
        <v>148</v>
      </c>
      <c r="B159" s="18" t="s">
        <v>1040</v>
      </c>
      <c r="C159" s="18" t="s">
        <v>149</v>
      </c>
      <c r="D159" s="217">
        <v>7100</v>
      </c>
      <c r="E159" s="217">
        <v>4715.6000000000004</v>
      </c>
      <c r="F159" s="252">
        <v>66.400000000000006</v>
      </c>
    </row>
    <row r="160" spans="1:6" x14ac:dyDescent="0.25">
      <c r="A160" s="251" t="s">
        <v>240</v>
      </c>
      <c r="B160" s="18" t="s">
        <v>1040</v>
      </c>
      <c r="C160" s="18" t="s">
        <v>241</v>
      </c>
      <c r="D160" s="217">
        <v>7100</v>
      </c>
      <c r="E160" s="217">
        <v>4715.6000000000004</v>
      </c>
      <c r="F160" s="252">
        <v>66.400000000000006</v>
      </c>
    </row>
    <row r="161" spans="1:9" x14ac:dyDescent="0.25">
      <c r="A161" s="253" t="s">
        <v>661</v>
      </c>
      <c r="B161" s="102" t="s">
        <v>1041</v>
      </c>
      <c r="C161" s="102"/>
      <c r="D161" s="218">
        <v>9224.2000000000007</v>
      </c>
      <c r="E161" s="218">
        <v>9224.2000000000007</v>
      </c>
      <c r="F161" s="254">
        <v>100</v>
      </c>
    </row>
    <row r="162" spans="1:9" ht="25.5" x14ac:dyDescent="0.25">
      <c r="A162" s="251" t="s">
        <v>663</v>
      </c>
      <c r="B162" s="18" t="s">
        <v>1042</v>
      </c>
      <c r="C162" s="18"/>
      <c r="D162" s="217">
        <v>9224.2000000000007</v>
      </c>
      <c r="E162" s="217">
        <v>9224.2000000000007</v>
      </c>
      <c r="F162" s="252">
        <v>100</v>
      </c>
    </row>
    <row r="163" spans="1:9" ht="25.5" x14ac:dyDescent="0.25">
      <c r="A163" s="251" t="s">
        <v>40</v>
      </c>
      <c r="B163" s="18" t="s">
        <v>1042</v>
      </c>
      <c r="C163" s="18" t="s">
        <v>41</v>
      </c>
      <c r="D163" s="217">
        <v>9224.2000000000007</v>
      </c>
      <c r="E163" s="217">
        <v>9224.2000000000007</v>
      </c>
      <c r="F163" s="252">
        <v>100</v>
      </c>
    </row>
    <row r="164" spans="1:9" ht="25.5" x14ac:dyDescent="0.25">
      <c r="A164" s="251" t="s">
        <v>42</v>
      </c>
      <c r="B164" s="18" t="s">
        <v>1042</v>
      </c>
      <c r="C164" s="18" t="s">
        <v>43</v>
      </c>
      <c r="D164" s="217">
        <v>9224.2000000000007</v>
      </c>
      <c r="E164" s="217">
        <v>9224.2000000000007</v>
      </c>
      <c r="F164" s="252">
        <v>100</v>
      </c>
    </row>
    <row r="165" spans="1:9" ht="25.5" x14ac:dyDescent="0.25">
      <c r="A165" s="253" t="s">
        <v>675</v>
      </c>
      <c r="B165" s="102" t="s">
        <v>1043</v>
      </c>
      <c r="C165" s="102"/>
      <c r="D165" s="218">
        <v>352271.9</v>
      </c>
      <c r="E165" s="218">
        <v>349665.3</v>
      </c>
      <c r="F165" s="254">
        <v>99.3</v>
      </c>
      <c r="H165" s="87"/>
      <c r="I165" s="87"/>
    </row>
    <row r="166" spans="1:9" ht="25.5" x14ac:dyDescent="0.25">
      <c r="A166" s="249" t="s">
        <v>677</v>
      </c>
      <c r="B166" s="99" t="s">
        <v>1044</v>
      </c>
      <c r="C166" s="99"/>
      <c r="D166" s="216">
        <v>336721.7</v>
      </c>
      <c r="E166" s="216">
        <v>334746.2</v>
      </c>
      <c r="F166" s="250">
        <v>99.4</v>
      </c>
    </row>
    <row r="167" spans="1:9" ht="25.5" x14ac:dyDescent="0.25">
      <c r="A167" s="251" t="s">
        <v>679</v>
      </c>
      <c r="B167" s="18" t="s">
        <v>1045</v>
      </c>
      <c r="C167" s="18"/>
      <c r="D167" s="217">
        <v>336721.7</v>
      </c>
      <c r="E167" s="217">
        <v>334746.2</v>
      </c>
      <c r="F167" s="252">
        <v>99.4</v>
      </c>
    </row>
    <row r="168" spans="1:9" ht="25.5" x14ac:dyDescent="0.25">
      <c r="A168" s="251" t="s">
        <v>40</v>
      </c>
      <c r="B168" s="18" t="s">
        <v>1045</v>
      </c>
      <c r="C168" s="18" t="s">
        <v>41</v>
      </c>
      <c r="D168" s="217">
        <v>1975.5</v>
      </c>
      <c r="E168" s="217">
        <v>0</v>
      </c>
      <c r="F168" s="252">
        <v>0</v>
      </c>
    </row>
    <row r="169" spans="1:9" ht="25.5" x14ac:dyDescent="0.25">
      <c r="A169" s="251" t="s">
        <v>42</v>
      </c>
      <c r="B169" s="18" t="s">
        <v>1045</v>
      </c>
      <c r="C169" s="18" t="s">
        <v>43</v>
      </c>
      <c r="D169" s="217">
        <v>1975.5</v>
      </c>
      <c r="E169" s="217">
        <v>0</v>
      </c>
      <c r="F169" s="252">
        <v>0</v>
      </c>
    </row>
    <row r="170" spans="1:9" ht="25.5" x14ac:dyDescent="0.25">
      <c r="A170" s="251" t="s">
        <v>148</v>
      </c>
      <c r="B170" s="18" t="s">
        <v>1045</v>
      </c>
      <c r="C170" s="18" t="s">
        <v>149</v>
      </c>
      <c r="D170" s="217">
        <v>334746.2</v>
      </c>
      <c r="E170" s="217">
        <v>334746.2</v>
      </c>
      <c r="F170" s="252">
        <v>100</v>
      </c>
    </row>
    <row r="171" spans="1:9" x14ac:dyDescent="0.25">
      <c r="A171" s="251" t="s">
        <v>150</v>
      </c>
      <c r="B171" s="18" t="s">
        <v>1045</v>
      </c>
      <c r="C171" s="18" t="s">
        <v>151</v>
      </c>
      <c r="D171" s="217">
        <v>291281.3</v>
      </c>
      <c r="E171" s="217">
        <v>291281.3</v>
      </c>
      <c r="F171" s="252">
        <v>100</v>
      </c>
    </row>
    <row r="172" spans="1:9" x14ac:dyDescent="0.25">
      <c r="A172" s="251" t="s">
        <v>240</v>
      </c>
      <c r="B172" s="18" t="s">
        <v>1045</v>
      </c>
      <c r="C172" s="18" t="s">
        <v>241</v>
      </c>
      <c r="D172" s="217">
        <v>43464.9</v>
      </c>
      <c r="E172" s="217">
        <v>43464.9</v>
      </c>
      <c r="F172" s="252">
        <v>100</v>
      </c>
    </row>
    <row r="173" spans="1:9" ht="25.5" x14ac:dyDescent="0.25">
      <c r="A173" s="249" t="s">
        <v>681</v>
      </c>
      <c r="B173" s="99" t="s">
        <v>1046</v>
      </c>
      <c r="C173" s="99"/>
      <c r="D173" s="216">
        <v>15550.2</v>
      </c>
      <c r="E173" s="216">
        <f>E174</f>
        <v>14919.099999999999</v>
      </c>
      <c r="F173" s="250">
        <v>95.941531298632796</v>
      </c>
    </row>
    <row r="174" spans="1:9" ht="25.5" x14ac:dyDescent="0.25">
      <c r="A174" s="251" t="s">
        <v>683</v>
      </c>
      <c r="B174" s="18" t="s">
        <v>1047</v>
      </c>
      <c r="C174" s="18"/>
      <c r="D174" s="217">
        <v>15550.2</v>
      </c>
      <c r="E174" s="217">
        <f>E175</f>
        <v>14919.099999999999</v>
      </c>
      <c r="F174" s="252">
        <v>95.941531298632796</v>
      </c>
    </row>
    <row r="175" spans="1:9" ht="25.5" x14ac:dyDescent="0.25">
      <c r="A175" s="251" t="s">
        <v>148</v>
      </c>
      <c r="B175" s="18" t="s">
        <v>1047</v>
      </c>
      <c r="C175" s="18" t="s">
        <v>149</v>
      </c>
      <c r="D175" s="217">
        <v>15550.2</v>
      </c>
      <c r="E175" s="217">
        <f>E176+E177</f>
        <v>14919.099999999999</v>
      </c>
      <c r="F175" s="252">
        <v>95.941531298632796</v>
      </c>
    </row>
    <row r="176" spans="1:9" x14ac:dyDescent="0.25">
      <c r="A176" s="251" t="s">
        <v>150</v>
      </c>
      <c r="B176" s="18" t="s">
        <v>1047</v>
      </c>
      <c r="C176" s="18" t="s">
        <v>151</v>
      </c>
      <c r="D176" s="217">
        <v>14812.4</v>
      </c>
      <c r="E176" s="217">
        <v>14426.8</v>
      </c>
      <c r="F176" s="252">
        <v>97.396758099687403</v>
      </c>
    </row>
    <row r="177" spans="1:9" x14ac:dyDescent="0.25">
      <c r="A177" s="251" t="s">
        <v>240</v>
      </c>
      <c r="B177" s="18" t="s">
        <v>1047</v>
      </c>
      <c r="C177" s="18" t="s">
        <v>241</v>
      </c>
      <c r="D177" s="217">
        <v>737.8</v>
      </c>
      <c r="E177" s="217">
        <v>492.3</v>
      </c>
      <c r="F177" s="252">
        <v>66.725399837354303</v>
      </c>
    </row>
    <row r="178" spans="1:9" x14ac:dyDescent="0.25">
      <c r="A178" s="247" t="s">
        <v>700</v>
      </c>
      <c r="B178" s="98" t="s">
        <v>1048</v>
      </c>
      <c r="C178" s="98"/>
      <c r="D178" s="215">
        <v>19569.8</v>
      </c>
      <c r="E178" s="215">
        <v>19569.8</v>
      </c>
      <c r="F178" s="248">
        <v>100</v>
      </c>
      <c r="H178" s="87"/>
      <c r="I178" s="87"/>
    </row>
    <row r="179" spans="1:9" ht="25.5" x14ac:dyDescent="0.25">
      <c r="A179" s="249" t="s">
        <v>20</v>
      </c>
      <c r="B179" s="99" t="s">
        <v>1049</v>
      </c>
      <c r="C179" s="99"/>
      <c r="D179" s="216">
        <v>19569.8</v>
      </c>
      <c r="E179" s="216">
        <v>19569.8</v>
      </c>
      <c r="F179" s="250">
        <v>100</v>
      </c>
      <c r="H179" s="87"/>
      <c r="I179" s="87"/>
    </row>
    <row r="180" spans="1:9" x14ac:dyDescent="0.25">
      <c r="A180" s="251" t="s">
        <v>703</v>
      </c>
      <c r="B180" s="18" t="s">
        <v>1050</v>
      </c>
      <c r="C180" s="18"/>
      <c r="D180" s="217">
        <v>1850</v>
      </c>
      <c r="E180" s="217">
        <v>1850</v>
      </c>
      <c r="F180" s="252">
        <v>100</v>
      </c>
    </row>
    <row r="181" spans="1:9" ht="25.5" x14ac:dyDescent="0.25">
      <c r="A181" s="251" t="s">
        <v>148</v>
      </c>
      <c r="B181" s="18" t="s">
        <v>1050</v>
      </c>
      <c r="C181" s="18" t="s">
        <v>149</v>
      </c>
      <c r="D181" s="217">
        <v>1850</v>
      </c>
      <c r="E181" s="217">
        <v>1850</v>
      </c>
      <c r="F181" s="252">
        <v>100</v>
      </c>
    </row>
    <row r="182" spans="1:9" x14ac:dyDescent="0.25">
      <c r="A182" s="251" t="s">
        <v>150</v>
      </c>
      <c r="B182" s="18" t="s">
        <v>1050</v>
      </c>
      <c r="C182" s="18" t="s">
        <v>151</v>
      </c>
      <c r="D182" s="217">
        <v>1850</v>
      </c>
      <c r="E182" s="217">
        <v>1850</v>
      </c>
      <c r="F182" s="252">
        <v>100</v>
      </c>
    </row>
    <row r="183" spans="1:9" x14ac:dyDescent="0.25">
      <c r="A183" s="251" t="s">
        <v>705</v>
      </c>
      <c r="B183" s="18" t="s">
        <v>1051</v>
      </c>
      <c r="C183" s="18"/>
      <c r="D183" s="217">
        <v>17719.8</v>
      </c>
      <c r="E183" s="217">
        <v>17719.8</v>
      </c>
      <c r="F183" s="252">
        <v>100</v>
      </c>
    </row>
    <row r="184" spans="1:9" ht="25.5" x14ac:dyDescent="0.25">
      <c r="A184" s="251" t="s">
        <v>148</v>
      </c>
      <c r="B184" s="18" t="s">
        <v>1051</v>
      </c>
      <c r="C184" s="18" t="s">
        <v>149</v>
      </c>
      <c r="D184" s="217">
        <v>17719.8</v>
      </c>
      <c r="E184" s="217">
        <v>17719.8</v>
      </c>
      <c r="F184" s="252">
        <v>100</v>
      </c>
    </row>
    <row r="185" spans="1:9" x14ac:dyDescent="0.25">
      <c r="A185" s="251" t="s">
        <v>150</v>
      </c>
      <c r="B185" s="18" t="s">
        <v>1051</v>
      </c>
      <c r="C185" s="18" t="s">
        <v>151</v>
      </c>
      <c r="D185" s="217">
        <v>17719.8</v>
      </c>
      <c r="E185" s="217">
        <v>17719.8</v>
      </c>
      <c r="F185" s="252">
        <v>100</v>
      </c>
    </row>
    <row r="186" spans="1:9" x14ac:dyDescent="0.25">
      <c r="A186" s="245" t="s">
        <v>62</v>
      </c>
      <c r="B186" s="96" t="s">
        <v>1052</v>
      </c>
      <c r="C186" s="96"/>
      <c r="D186" s="214">
        <v>175496.6</v>
      </c>
      <c r="E186" s="214">
        <v>174482.8</v>
      </c>
      <c r="F186" s="246">
        <v>99.4</v>
      </c>
      <c r="H186" s="100"/>
      <c r="I186" s="100"/>
    </row>
    <row r="187" spans="1:9" x14ac:dyDescent="0.25">
      <c r="A187" s="247" t="s">
        <v>64</v>
      </c>
      <c r="B187" s="98" t="s">
        <v>1053</v>
      </c>
      <c r="C187" s="98"/>
      <c r="D187" s="215">
        <v>169211.8</v>
      </c>
      <c r="E187" s="215">
        <v>168203.5</v>
      </c>
      <c r="F187" s="248">
        <v>99.4</v>
      </c>
      <c r="H187" s="87"/>
      <c r="I187" s="87"/>
    </row>
    <row r="188" spans="1:9" ht="38.25" x14ac:dyDescent="0.25">
      <c r="A188" s="249" t="s">
        <v>66</v>
      </c>
      <c r="B188" s="99" t="s">
        <v>1054</v>
      </c>
      <c r="C188" s="99"/>
      <c r="D188" s="216">
        <v>142989</v>
      </c>
      <c r="E188" s="216">
        <v>142040.1</v>
      </c>
      <c r="F188" s="250">
        <v>99.3</v>
      </c>
      <c r="H188" s="87"/>
      <c r="I188" s="87"/>
    </row>
    <row r="189" spans="1:9" ht="25.5" x14ac:dyDescent="0.25">
      <c r="A189" s="251" t="s">
        <v>773</v>
      </c>
      <c r="B189" s="18" t="s">
        <v>1055</v>
      </c>
      <c r="C189" s="18"/>
      <c r="D189" s="217">
        <v>132331</v>
      </c>
      <c r="E189" s="217">
        <v>132331</v>
      </c>
      <c r="F189" s="252">
        <v>100</v>
      </c>
    </row>
    <row r="190" spans="1:9" ht="25.5" x14ac:dyDescent="0.25">
      <c r="A190" s="251" t="s">
        <v>40</v>
      </c>
      <c r="B190" s="18" t="s">
        <v>1055</v>
      </c>
      <c r="C190" s="18" t="s">
        <v>41</v>
      </c>
      <c r="D190" s="217">
        <v>982.4</v>
      </c>
      <c r="E190" s="217">
        <v>982.4</v>
      </c>
      <c r="F190" s="252">
        <v>100</v>
      </c>
    </row>
    <row r="191" spans="1:9" ht="25.5" x14ac:dyDescent="0.25">
      <c r="A191" s="251" t="s">
        <v>42</v>
      </c>
      <c r="B191" s="18" t="s">
        <v>1055</v>
      </c>
      <c r="C191" s="18" t="s">
        <v>43</v>
      </c>
      <c r="D191" s="217">
        <v>982.4</v>
      </c>
      <c r="E191" s="217">
        <v>982.4</v>
      </c>
      <c r="F191" s="252">
        <v>100</v>
      </c>
    </row>
    <row r="192" spans="1:9" x14ac:dyDescent="0.25">
      <c r="A192" s="251" t="s">
        <v>114</v>
      </c>
      <c r="B192" s="18" t="s">
        <v>1055</v>
      </c>
      <c r="C192" s="18" t="s">
        <v>115</v>
      </c>
      <c r="D192" s="217">
        <v>131348.6</v>
      </c>
      <c r="E192" s="217">
        <v>131348.6</v>
      </c>
      <c r="F192" s="252">
        <v>100</v>
      </c>
    </row>
    <row r="193" spans="1:9" x14ac:dyDescent="0.25">
      <c r="A193" s="251" t="s">
        <v>161</v>
      </c>
      <c r="B193" s="18" t="s">
        <v>1055</v>
      </c>
      <c r="C193" s="18" t="s">
        <v>162</v>
      </c>
      <c r="D193" s="217">
        <v>131348.6</v>
      </c>
      <c r="E193" s="217">
        <v>131348.6</v>
      </c>
      <c r="F193" s="252">
        <v>100</v>
      </c>
    </row>
    <row r="194" spans="1:9" ht="25.5" x14ac:dyDescent="0.25">
      <c r="A194" s="251" t="s">
        <v>68</v>
      </c>
      <c r="B194" s="18" t="s">
        <v>1056</v>
      </c>
      <c r="C194" s="18"/>
      <c r="D194" s="217">
        <v>10658</v>
      </c>
      <c r="E194" s="217">
        <v>9709.1</v>
      </c>
      <c r="F194" s="252">
        <v>91.1</v>
      </c>
    </row>
    <row r="195" spans="1:9" ht="38.25" x14ac:dyDescent="0.25">
      <c r="A195" s="251" t="s">
        <v>24</v>
      </c>
      <c r="B195" s="18" t="s">
        <v>1056</v>
      </c>
      <c r="C195" s="18" t="s">
        <v>25</v>
      </c>
      <c r="D195" s="217">
        <v>9543.4</v>
      </c>
      <c r="E195" s="217">
        <v>8769.7000000000007</v>
      </c>
      <c r="F195" s="252">
        <v>91.9</v>
      </c>
    </row>
    <row r="196" spans="1:9" x14ac:dyDescent="0.25">
      <c r="A196" s="251" t="s">
        <v>26</v>
      </c>
      <c r="B196" s="18" t="s">
        <v>1056</v>
      </c>
      <c r="C196" s="18" t="s">
        <v>27</v>
      </c>
      <c r="D196" s="217">
        <v>9543.4</v>
      </c>
      <c r="E196" s="217">
        <v>8769.7000000000007</v>
      </c>
      <c r="F196" s="252">
        <v>91.9</v>
      </c>
    </row>
    <row r="197" spans="1:9" ht="25.5" x14ac:dyDescent="0.25">
      <c r="A197" s="251" t="s">
        <v>40</v>
      </c>
      <c r="B197" s="18" t="s">
        <v>1056</v>
      </c>
      <c r="C197" s="18" t="s">
        <v>41</v>
      </c>
      <c r="D197" s="217">
        <v>1114.5999999999999</v>
      </c>
      <c r="E197" s="217">
        <v>939.4</v>
      </c>
      <c r="F197" s="252">
        <v>84.3</v>
      </c>
    </row>
    <row r="198" spans="1:9" ht="25.5" x14ac:dyDescent="0.25">
      <c r="A198" s="251" t="s">
        <v>42</v>
      </c>
      <c r="B198" s="18" t="s">
        <v>1056</v>
      </c>
      <c r="C198" s="18" t="s">
        <v>43</v>
      </c>
      <c r="D198" s="217">
        <v>1114.5999999999999</v>
      </c>
      <c r="E198" s="217">
        <v>939.4</v>
      </c>
      <c r="F198" s="252">
        <v>84.3</v>
      </c>
    </row>
    <row r="199" spans="1:9" x14ac:dyDescent="0.25">
      <c r="A199" s="249" t="s">
        <v>775</v>
      </c>
      <c r="B199" s="99" t="s">
        <v>1057</v>
      </c>
      <c r="C199" s="99"/>
      <c r="D199" s="216">
        <v>402.6</v>
      </c>
      <c r="E199" s="216">
        <v>402.6</v>
      </c>
      <c r="F199" s="250">
        <v>100</v>
      </c>
      <c r="H199" s="74"/>
      <c r="I199" s="74"/>
    </row>
    <row r="200" spans="1:9" x14ac:dyDescent="0.25">
      <c r="A200" s="251" t="s">
        <v>777</v>
      </c>
      <c r="B200" s="18" t="s">
        <v>1058</v>
      </c>
      <c r="C200" s="18"/>
      <c r="D200" s="217">
        <v>402.6</v>
      </c>
      <c r="E200" s="217">
        <v>402.6</v>
      </c>
      <c r="F200" s="252">
        <v>100</v>
      </c>
    </row>
    <row r="201" spans="1:9" x14ac:dyDescent="0.25">
      <c r="A201" s="251" t="s">
        <v>114</v>
      </c>
      <c r="B201" s="18" t="s">
        <v>1058</v>
      </c>
      <c r="C201" s="18" t="s">
        <v>115</v>
      </c>
      <c r="D201" s="217">
        <v>402.6</v>
      </c>
      <c r="E201" s="217">
        <v>402.6</v>
      </c>
      <c r="F201" s="252">
        <v>100</v>
      </c>
    </row>
    <row r="202" spans="1:9" x14ac:dyDescent="0.25">
      <c r="A202" s="251" t="s">
        <v>161</v>
      </c>
      <c r="B202" s="18" t="s">
        <v>1058</v>
      </c>
      <c r="C202" s="18" t="s">
        <v>162</v>
      </c>
      <c r="D202" s="217">
        <v>402.6</v>
      </c>
      <c r="E202" s="217">
        <v>402.6</v>
      </c>
      <c r="F202" s="252">
        <v>100</v>
      </c>
    </row>
    <row r="203" spans="1:9" ht="25.5" x14ac:dyDescent="0.25">
      <c r="A203" s="249" t="s">
        <v>758</v>
      </c>
      <c r="B203" s="99" t="s">
        <v>1059</v>
      </c>
      <c r="C203" s="99"/>
      <c r="D203" s="216">
        <v>25800</v>
      </c>
      <c r="E203" s="216">
        <v>25740.6</v>
      </c>
      <c r="F203" s="250">
        <v>99.8</v>
      </c>
    </row>
    <row r="204" spans="1:9" ht="25.5" x14ac:dyDescent="0.25">
      <c r="A204" s="251" t="s">
        <v>760</v>
      </c>
      <c r="B204" s="18" t="s">
        <v>1060</v>
      </c>
      <c r="C204" s="18"/>
      <c r="D204" s="217">
        <v>25800</v>
      </c>
      <c r="E204" s="217">
        <v>25740.6</v>
      </c>
      <c r="F204" s="252">
        <v>99.8</v>
      </c>
    </row>
    <row r="205" spans="1:9" x14ac:dyDescent="0.25">
      <c r="A205" s="251" t="s">
        <v>114</v>
      </c>
      <c r="B205" s="18" t="s">
        <v>1060</v>
      </c>
      <c r="C205" s="18" t="s">
        <v>115</v>
      </c>
      <c r="D205" s="217">
        <v>25800</v>
      </c>
      <c r="E205" s="217">
        <v>25740.6</v>
      </c>
      <c r="F205" s="252">
        <v>99.8</v>
      </c>
    </row>
    <row r="206" spans="1:9" x14ac:dyDescent="0.25">
      <c r="A206" s="251" t="s">
        <v>161</v>
      </c>
      <c r="B206" s="18" t="s">
        <v>1060</v>
      </c>
      <c r="C206" s="18" t="s">
        <v>162</v>
      </c>
      <c r="D206" s="217">
        <v>25800</v>
      </c>
      <c r="E206" s="217">
        <v>25740.6</v>
      </c>
      <c r="F206" s="252">
        <v>99.8</v>
      </c>
    </row>
    <row r="207" spans="1:9" ht="24" customHeight="1" x14ac:dyDescent="0.25">
      <c r="A207" s="249" t="s">
        <v>748</v>
      </c>
      <c r="B207" s="99" t="s">
        <v>1061</v>
      </c>
      <c r="C207" s="99"/>
      <c r="D207" s="216">
        <v>20.2</v>
      </c>
      <c r="E207" s="216">
        <v>20.2</v>
      </c>
      <c r="F207" s="250">
        <v>100</v>
      </c>
      <c r="H207" s="74"/>
      <c r="I207" s="74"/>
    </row>
    <row r="208" spans="1:9" ht="25.5" x14ac:dyDescent="0.25">
      <c r="A208" s="251" t="s">
        <v>750</v>
      </c>
      <c r="B208" s="18" t="s">
        <v>1062</v>
      </c>
      <c r="C208" s="18"/>
      <c r="D208" s="217">
        <v>20.2</v>
      </c>
      <c r="E208" s="217">
        <v>20.2</v>
      </c>
      <c r="F208" s="252">
        <v>100</v>
      </c>
    </row>
    <row r="209" spans="1:9" ht="25.5" x14ac:dyDescent="0.25">
      <c r="A209" s="251" t="s">
        <v>148</v>
      </c>
      <c r="B209" s="18" t="s">
        <v>1062</v>
      </c>
      <c r="C209" s="18" t="s">
        <v>149</v>
      </c>
      <c r="D209" s="217">
        <v>20.2</v>
      </c>
      <c r="E209" s="217">
        <v>20.2</v>
      </c>
      <c r="F209" s="252">
        <v>100</v>
      </c>
    </row>
    <row r="210" spans="1:9" x14ac:dyDescent="0.25">
      <c r="A210" s="251" t="s">
        <v>240</v>
      </c>
      <c r="B210" s="18" t="s">
        <v>1062</v>
      </c>
      <c r="C210" s="18" t="s">
        <v>241</v>
      </c>
      <c r="D210" s="217">
        <v>20.2</v>
      </c>
      <c r="E210" s="217">
        <v>20.2</v>
      </c>
      <c r="F210" s="252">
        <v>100</v>
      </c>
    </row>
    <row r="211" spans="1:9" x14ac:dyDescent="0.25">
      <c r="A211" s="247" t="s">
        <v>333</v>
      </c>
      <c r="B211" s="98" t="s">
        <v>1063</v>
      </c>
      <c r="C211" s="98"/>
      <c r="D211" s="215">
        <v>2183.3000000000002</v>
      </c>
      <c r="E211" s="215">
        <v>2183.3000000000002</v>
      </c>
      <c r="F211" s="248">
        <v>100</v>
      </c>
    </row>
    <row r="212" spans="1:9" ht="25.5" x14ac:dyDescent="0.25">
      <c r="A212" s="249" t="s">
        <v>335</v>
      </c>
      <c r="B212" s="99" t="s">
        <v>1064</v>
      </c>
      <c r="C212" s="99"/>
      <c r="D212" s="216">
        <v>2028.5</v>
      </c>
      <c r="E212" s="216">
        <v>2028.5</v>
      </c>
      <c r="F212" s="250">
        <v>100</v>
      </c>
      <c r="H212" s="87"/>
      <c r="I212" s="87"/>
    </row>
    <row r="213" spans="1:9" ht="25.5" x14ac:dyDescent="0.25">
      <c r="A213" s="251" t="s">
        <v>626</v>
      </c>
      <c r="B213" s="18" t="s">
        <v>1065</v>
      </c>
      <c r="C213" s="18"/>
      <c r="D213" s="217">
        <v>759.7</v>
      </c>
      <c r="E213" s="217">
        <v>759.7</v>
      </c>
      <c r="F213" s="252">
        <v>100</v>
      </c>
    </row>
    <row r="214" spans="1:9" ht="25.5" x14ac:dyDescent="0.25">
      <c r="A214" s="251" t="s">
        <v>40</v>
      </c>
      <c r="B214" s="18" t="s">
        <v>1065</v>
      </c>
      <c r="C214" s="18" t="s">
        <v>41</v>
      </c>
      <c r="D214" s="217">
        <v>759.7</v>
      </c>
      <c r="E214" s="217">
        <v>759.7</v>
      </c>
      <c r="F214" s="252">
        <v>100</v>
      </c>
    </row>
    <row r="215" spans="1:9" ht="25.5" x14ac:dyDescent="0.25">
      <c r="A215" s="251" t="s">
        <v>42</v>
      </c>
      <c r="B215" s="18" t="s">
        <v>1065</v>
      </c>
      <c r="C215" s="18" t="s">
        <v>43</v>
      </c>
      <c r="D215" s="217">
        <v>759.7</v>
      </c>
      <c r="E215" s="217">
        <v>759.7</v>
      </c>
      <c r="F215" s="252">
        <v>100</v>
      </c>
    </row>
    <row r="216" spans="1:9" ht="38.25" x14ac:dyDescent="0.25">
      <c r="A216" s="251" t="s">
        <v>693</v>
      </c>
      <c r="B216" s="18" t="s">
        <v>1066</v>
      </c>
      <c r="C216" s="18"/>
      <c r="D216" s="217">
        <v>782.8</v>
      </c>
      <c r="E216" s="217">
        <v>782.8</v>
      </c>
      <c r="F216" s="252">
        <v>100</v>
      </c>
    </row>
    <row r="217" spans="1:9" ht="25.5" x14ac:dyDescent="0.25">
      <c r="A217" s="251" t="s">
        <v>148</v>
      </c>
      <c r="B217" s="18" t="s">
        <v>1066</v>
      </c>
      <c r="C217" s="18" t="s">
        <v>149</v>
      </c>
      <c r="D217" s="217">
        <v>782.8</v>
      </c>
      <c r="E217" s="217">
        <v>782.8</v>
      </c>
      <c r="F217" s="252">
        <v>100</v>
      </c>
    </row>
    <row r="218" spans="1:9" x14ac:dyDescent="0.25">
      <c r="A218" s="251" t="s">
        <v>150</v>
      </c>
      <c r="B218" s="18" t="s">
        <v>1066</v>
      </c>
      <c r="C218" s="18" t="s">
        <v>151</v>
      </c>
      <c r="D218" s="217">
        <v>88.9</v>
      </c>
      <c r="E218" s="217">
        <v>88.9</v>
      </c>
      <c r="F218" s="252">
        <v>100</v>
      </c>
    </row>
    <row r="219" spans="1:9" x14ac:dyDescent="0.25">
      <c r="A219" s="251" t="s">
        <v>240</v>
      </c>
      <c r="B219" s="18" t="s">
        <v>1066</v>
      </c>
      <c r="C219" s="18" t="s">
        <v>241</v>
      </c>
      <c r="D219" s="217">
        <v>693.9</v>
      </c>
      <c r="E219" s="217">
        <v>693.9</v>
      </c>
      <c r="F219" s="252">
        <v>100</v>
      </c>
    </row>
    <row r="220" spans="1:9" ht="51" x14ac:dyDescent="0.25">
      <c r="A220" s="251" t="s">
        <v>337</v>
      </c>
      <c r="B220" s="18" t="s">
        <v>1067</v>
      </c>
      <c r="C220" s="18"/>
      <c r="D220" s="217">
        <v>356.2</v>
      </c>
      <c r="E220" s="217">
        <v>356.2</v>
      </c>
      <c r="F220" s="252">
        <v>100</v>
      </c>
    </row>
    <row r="221" spans="1:9" ht="25.5" x14ac:dyDescent="0.25">
      <c r="A221" s="251" t="s">
        <v>148</v>
      </c>
      <c r="B221" s="18" t="s">
        <v>1067</v>
      </c>
      <c r="C221" s="18" t="s">
        <v>149</v>
      </c>
      <c r="D221" s="217">
        <v>356.2</v>
      </c>
      <c r="E221" s="217">
        <v>356.2</v>
      </c>
      <c r="F221" s="252">
        <v>100</v>
      </c>
    </row>
    <row r="222" spans="1:9" x14ac:dyDescent="0.25">
      <c r="A222" s="251" t="s">
        <v>150</v>
      </c>
      <c r="B222" s="18" t="s">
        <v>1067</v>
      </c>
      <c r="C222" s="18" t="s">
        <v>151</v>
      </c>
      <c r="D222" s="217">
        <v>356.2</v>
      </c>
      <c r="E222" s="217">
        <v>356.2</v>
      </c>
      <c r="F222" s="252">
        <v>100</v>
      </c>
    </row>
    <row r="223" spans="1:9" ht="51" x14ac:dyDescent="0.25">
      <c r="A223" s="251" t="s">
        <v>339</v>
      </c>
      <c r="B223" s="18" t="s">
        <v>1068</v>
      </c>
      <c r="C223" s="18"/>
      <c r="D223" s="217">
        <v>11</v>
      </c>
      <c r="E223" s="217">
        <v>11</v>
      </c>
      <c r="F223" s="252">
        <v>100</v>
      </c>
    </row>
    <row r="224" spans="1:9" ht="25.5" x14ac:dyDescent="0.25">
      <c r="A224" s="251" t="s">
        <v>40</v>
      </c>
      <c r="B224" s="18" t="s">
        <v>1068</v>
      </c>
      <c r="C224" s="18" t="s">
        <v>41</v>
      </c>
      <c r="D224" s="217">
        <v>11</v>
      </c>
      <c r="E224" s="217">
        <v>11</v>
      </c>
      <c r="F224" s="252">
        <v>100</v>
      </c>
    </row>
    <row r="225" spans="1:9" ht="25.5" x14ac:dyDescent="0.25">
      <c r="A225" s="251" t="s">
        <v>42</v>
      </c>
      <c r="B225" s="18" t="s">
        <v>1068</v>
      </c>
      <c r="C225" s="18" t="s">
        <v>43</v>
      </c>
      <c r="D225" s="217">
        <v>11</v>
      </c>
      <c r="E225" s="217">
        <v>11</v>
      </c>
      <c r="F225" s="252">
        <v>100</v>
      </c>
    </row>
    <row r="226" spans="1:9" ht="38.25" x14ac:dyDescent="0.25">
      <c r="A226" s="251" t="s">
        <v>341</v>
      </c>
      <c r="B226" s="18" t="s">
        <v>1069</v>
      </c>
      <c r="C226" s="18"/>
      <c r="D226" s="217">
        <v>118.8</v>
      </c>
      <c r="E226" s="217">
        <v>118.8</v>
      </c>
      <c r="F226" s="252">
        <v>100</v>
      </c>
    </row>
    <row r="227" spans="1:9" ht="25.5" x14ac:dyDescent="0.25">
      <c r="A227" s="251" t="s">
        <v>148</v>
      </c>
      <c r="B227" s="18" t="s">
        <v>1069</v>
      </c>
      <c r="C227" s="18" t="s">
        <v>149</v>
      </c>
      <c r="D227" s="217">
        <v>118.8</v>
      </c>
      <c r="E227" s="217">
        <v>118.8</v>
      </c>
      <c r="F227" s="252">
        <v>100</v>
      </c>
    </row>
    <row r="228" spans="1:9" x14ac:dyDescent="0.25">
      <c r="A228" s="251" t="s">
        <v>150</v>
      </c>
      <c r="B228" s="18" t="s">
        <v>1069</v>
      </c>
      <c r="C228" s="18" t="s">
        <v>151</v>
      </c>
      <c r="D228" s="217">
        <v>118.8</v>
      </c>
      <c r="E228" s="217">
        <v>118.8</v>
      </c>
      <c r="F228" s="252">
        <v>100</v>
      </c>
    </row>
    <row r="229" spans="1:9" ht="25.5" x14ac:dyDescent="0.25">
      <c r="A229" s="249" t="s">
        <v>752</v>
      </c>
      <c r="B229" s="99" t="s">
        <v>1070</v>
      </c>
      <c r="C229" s="99"/>
      <c r="D229" s="216">
        <v>154.80000000000001</v>
      </c>
      <c r="E229" s="216">
        <v>154.80000000000001</v>
      </c>
      <c r="F229" s="250">
        <v>100</v>
      </c>
      <c r="H229" s="74"/>
      <c r="I229" s="74"/>
    </row>
    <row r="230" spans="1:9" ht="38.25" x14ac:dyDescent="0.25">
      <c r="A230" s="251" t="s">
        <v>754</v>
      </c>
      <c r="B230" s="18" t="s">
        <v>1071</v>
      </c>
      <c r="C230" s="18"/>
      <c r="D230" s="217">
        <v>154.80000000000001</v>
      </c>
      <c r="E230" s="217">
        <v>154.80000000000001</v>
      </c>
      <c r="F230" s="252">
        <v>100</v>
      </c>
    </row>
    <row r="231" spans="1:9" ht="38.25" x14ac:dyDescent="0.25">
      <c r="A231" s="251" t="s">
        <v>24</v>
      </c>
      <c r="B231" s="18" t="s">
        <v>1071</v>
      </c>
      <c r="C231" s="18" t="s">
        <v>25</v>
      </c>
      <c r="D231" s="217">
        <v>38.5</v>
      </c>
      <c r="E231" s="217">
        <v>38.5</v>
      </c>
      <c r="F231" s="252">
        <v>100</v>
      </c>
    </row>
    <row r="232" spans="1:9" x14ac:dyDescent="0.25">
      <c r="A232" s="251" t="s">
        <v>142</v>
      </c>
      <c r="B232" s="18" t="s">
        <v>1071</v>
      </c>
      <c r="C232" s="18" t="s">
        <v>143</v>
      </c>
      <c r="D232" s="217">
        <v>38.5</v>
      </c>
      <c r="E232" s="217">
        <v>38.5</v>
      </c>
      <c r="F232" s="252">
        <v>100</v>
      </c>
    </row>
    <row r="233" spans="1:9" ht="25.5" x14ac:dyDescent="0.25">
      <c r="A233" s="251" t="s">
        <v>40</v>
      </c>
      <c r="B233" s="18" t="s">
        <v>1071</v>
      </c>
      <c r="C233" s="18" t="s">
        <v>41</v>
      </c>
      <c r="D233" s="217">
        <v>68.8</v>
      </c>
      <c r="E233" s="217">
        <v>68.8</v>
      </c>
      <c r="F233" s="252">
        <v>100</v>
      </c>
    </row>
    <row r="234" spans="1:9" ht="25.5" x14ac:dyDescent="0.25">
      <c r="A234" s="251" t="s">
        <v>42</v>
      </c>
      <c r="B234" s="18" t="s">
        <v>1071</v>
      </c>
      <c r="C234" s="18" t="s">
        <v>43</v>
      </c>
      <c r="D234" s="217">
        <v>68.8</v>
      </c>
      <c r="E234" s="217">
        <v>68.8</v>
      </c>
      <c r="F234" s="252">
        <v>100</v>
      </c>
    </row>
    <row r="235" spans="1:9" ht="25.5" x14ac:dyDescent="0.25">
      <c r="A235" s="251" t="s">
        <v>148</v>
      </c>
      <c r="B235" s="18" t="s">
        <v>1071</v>
      </c>
      <c r="C235" s="18" t="s">
        <v>149</v>
      </c>
      <c r="D235" s="217">
        <v>47.5</v>
      </c>
      <c r="E235" s="217">
        <v>47.5</v>
      </c>
      <c r="F235" s="252">
        <v>100</v>
      </c>
    </row>
    <row r="236" spans="1:9" x14ac:dyDescent="0.25">
      <c r="A236" s="251" t="s">
        <v>240</v>
      </c>
      <c r="B236" s="18" t="s">
        <v>1071</v>
      </c>
      <c r="C236" s="18" t="s">
        <v>241</v>
      </c>
      <c r="D236" s="217">
        <v>47.5</v>
      </c>
      <c r="E236" s="217">
        <v>47.5</v>
      </c>
      <c r="F236" s="252">
        <v>100</v>
      </c>
    </row>
    <row r="237" spans="1:9" x14ac:dyDescent="0.25">
      <c r="A237" s="247" t="s">
        <v>707</v>
      </c>
      <c r="B237" s="98" t="s">
        <v>1072</v>
      </c>
      <c r="C237" s="98"/>
      <c r="D237" s="215">
        <v>3982.7</v>
      </c>
      <c r="E237" s="215">
        <v>3982.7</v>
      </c>
      <c r="F237" s="248">
        <v>100</v>
      </c>
    </row>
    <row r="238" spans="1:9" ht="36" customHeight="1" x14ac:dyDescent="0.25">
      <c r="A238" s="249" t="s">
        <v>709</v>
      </c>
      <c r="B238" s="99" t="s">
        <v>1073</v>
      </c>
      <c r="C238" s="99"/>
      <c r="D238" s="216">
        <v>3982.7</v>
      </c>
      <c r="E238" s="216">
        <v>3982.7</v>
      </c>
      <c r="F238" s="250">
        <v>100</v>
      </c>
    </row>
    <row r="239" spans="1:9" x14ac:dyDescent="0.25">
      <c r="A239" s="251" t="s">
        <v>711</v>
      </c>
      <c r="B239" s="18" t="s">
        <v>1074</v>
      </c>
      <c r="C239" s="18"/>
      <c r="D239" s="217">
        <v>3982.7</v>
      </c>
      <c r="E239" s="217">
        <v>3982.7</v>
      </c>
      <c r="F239" s="252">
        <v>100</v>
      </c>
    </row>
    <row r="240" spans="1:9" x14ac:dyDescent="0.25">
      <c r="A240" s="251" t="s">
        <v>114</v>
      </c>
      <c r="B240" s="18" t="s">
        <v>1074</v>
      </c>
      <c r="C240" s="18" t="s">
        <v>115</v>
      </c>
      <c r="D240" s="217">
        <v>3982.7</v>
      </c>
      <c r="E240" s="217">
        <v>3982.7</v>
      </c>
      <c r="F240" s="252">
        <v>100</v>
      </c>
    </row>
    <row r="241" spans="1:9" x14ac:dyDescent="0.25">
      <c r="A241" s="251" t="s">
        <v>161</v>
      </c>
      <c r="B241" s="18" t="s">
        <v>1074</v>
      </c>
      <c r="C241" s="18" t="s">
        <v>162</v>
      </c>
      <c r="D241" s="217">
        <v>3982.7</v>
      </c>
      <c r="E241" s="217">
        <v>3982.7</v>
      </c>
      <c r="F241" s="252">
        <v>100</v>
      </c>
    </row>
    <row r="242" spans="1:9" ht="25.5" x14ac:dyDescent="0.25">
      <c r="A242" s="247" t="s">
        <v>801</v>
      </c>
      <c r="B242" s="98" t="s">
        <v>1075</v>
      </c>
      <c r="C242" s="98"/>
      <c r="D242" s="215">
        <v>118.8</v>
      </c>
      <c r="E242" s="215">
        <v>113.3</v>
      </c>
      <c r="F242" s="248">
        <v>95.4</v>
      </c>
    </row>
    <row r="243" spans="1:9" x14ac:dyDescent="0.25">
      <c r="A243" s="249" t="s">
        <v>803</v>
      </c>
      <c r="B243" s="99" t="s">
        <v>1076</v>
      </c>
      <c r="C243" s="99"/>
      <c r="D243" s="216">
        <v>118.8</v>
      </c>
      <c r="E243" s="216">
        <v>113.3</v>
      </c>
      <c r="F243" s="250">
        <v>95.4</v>
      </c>
    </row>
    <row r="244" spans="1:9" x14ac:dyDescent="0.25">
      <c r="A244" s="251" t="s">
        <v>805</v>
      </c>
      <c r="B244" s="18" t="s">
        <v>1077</v>
      </c>
      <c r="C244" s="18"/>
      <c r="D244" s="217">
        <v>118.8</v>
      </c>
      <c r="E244" s="217">
        <v>113.3</v>
      </c>
      <c r="F244" s="252">
        <v>95.4</v>
      </c>
    </row>
    <row r="245" spans="1:9" ht="25.5" x14ac:dyDescent="0.25">
      <c r="A245" s="251" t="s">
        <v>148</v>
      </c>
      <c r="B245" s="18" t="s">
        <v>1077</v>
      </c>
      <c r="C245" s="18" t="s">
        <v>149</v>
      </c>
      <c r="D245" s="217">
        <v>118.8</v>
      </c>
      <c r="E245" s="217">
        <v>113.3</v>
      </c>
      <c r="F245" s="252">
        <v>95.4</v>
      </c>
    </row>
    <row r="246" spans="1:9" ht="25.5" x14ac:dyDescent="0.25">
      <c r="A246" s="251" t="s">
        <v>209</v>
      </c>
      <c r="B246" s="18" t="s">
        <v>1077</v>
      </c>
      <c r="C246" s="18" t="s">
        <v>210</v>
      </c>
      <c r="D246" s="217">
        <v>118.8</v>
      </c>
      <c r="E246" s="217">
        <v>113.3</v>
      </c>
      <c r="F246" s="252">
        <v>95.4</v>
      </c>
    </row>
    <row r="247" spans="1:9" x14ac:dyDescent="0.25">
      <c r="A247" s="245" t="s">
        <v>809</v>
      </c>
      <c r="B247" s="96" t="s">
        <v>1078</v>
      </c>
      <c r="C247" s="96"/>
      <c r="D247" s="214">
        <v>431803.7</v>
      </c>
      <c r="E247" s="214">
        <v>431787.1</v>
      </c>
      <c r="F247" s="246">
        <v>100</v>
      </c>
      <c r="H247" s="100"/>
      <c r="I247" s="89"/>
    </row>
    <row r="248" spans="1:9" x14ac:dyDescent="0.25">
      <c r="A248" s="247" t="s">
        <v>811</v>
      </c>
      <c r="B248" s="98" t="s">
        <v>1079</v>
      </c>
      <c r="C248" s="98"/>
      <c r="D248" s="215">
        <v>249865.1</v>
      </c>
      <c r="E248" s="215">
        <v>249848.7</v>
      </c>
      <c r="F248" s="248">
        <v>100</v>
      </c>
    </row>
    <row r="249" spans="1:9" ht="25.5" x14ac:dyDescent="0.25">
      <c r="A249" s="249" t="s">
        <v>813</v>
      </c>
      <c r="B249" s="99" t="s">
        <v>1080</v>
      </c>
      <c r="C249" s="99"/>
      <c r="D249" s="216">
        <v>249865.1</v>
      </c>
      <c r="E249" s="216">
        <v>249848.7</v>
      </c>
      <c r="F249" s="250">
        <v>100</v>
      </c>
      <c r="H249" s="87"/>
      <c r="I249" s="87"/>
    </row>
    <row r="250" spans="1:9" ht="25.5" x14ac:dyDescent="0.25">
      <c r="A250" s="251" t="s">
        <v>815</v>
      </c>
      <c r="B250" s="18" t="s">
        <v>1081</v>
      </c>
      <c r="C250" s="18"/>
      <c r="D250" s="217">
        <v>4335</v>
      </c>
      <c r="E250" s="217">
        <v>4335</v>
      </c>
      <c r="F250" s="252">
        <v>100</v>
      </c>
    </row>
    <row r="251" spans="1:9" ht="25.5" x14ac:dyDescent="0.25">
      <c r="A251" s="251" t="s">
        <v>148</v>
      </c>
      <c r="B251" s="18" t="s">
        <v>1081</v>
      </c>
      <c r="C251" s="18" t="s">
        <v>149</v>
      </c>
      <c r="D251" s="217">
        <v>4335</v>
      </c>
      <c r="E251" s="217">
        <v>4335</v>
      </c>
      <c r="F251" s="252">
        <v>100</v>
      </c>
    </row>
    <row r="252" spans="1:9" x14ac:dyDescent="0.25">
      <c r="A252" s="251" t="s">
        <v>240</v>
      </c>
      <c r="B252" s="18" t="s">
        <v>1081</v>
      </c>
      <c r="C252" s="18" t="s">
        <v>241</v>
      </c>
      <c r="D252" s="217">
        <v>4335</v>
      </c>
      <c r="E252" s="217">
        <v>4335</v>
      </c>
      <c r="F252" s="252">
        <v>100</v>
      </c>
    </row>
    <row r="253" spans="1:9" ht="25.5" x14ac:dyDescent="0.25">
      <c r="A253" s="251" t="s">
        <v>832</v>
      </c>
      <c r="B253" s="18" t="s">
        <v>1082</v>
      </c>
      <c r="C253" s="18"/>
      <c r="D253" s="217">
        <v>1594.1</v>
      </c>
      <c r="E253" s="217">
        <v>1577.7</v>
      </c>
      <c r="F253" s="252">
        <v>99</v>
      </c>
    </row>
    <row r="254" spans="1:9" ht="38.25" x14ac:dyDescent="0.25">
      <c r="A254" s="251" t="s">
        <v>24</v>
      </c>
      <c r="B254" s="18" t="s">
        <v>1082</v>
      </c>
      <c r="C254" s="18" t="s">
        <v>25</v>
      </c>
      <c r="D254" s="217">
        <v>272.10000000000002</v>
      </c>
      <c r="E254" s="217">
        <v>272.10000000000002</v>
      </c>
      <c r="F254" s="252">
        <v>100</v>
      </c>
    </row>
    <row r="255" spans="1:9" x14ac:dyDescent="0.25">
      <c r="A255" s="251" t="s">
        <v>142</v>
      </c>
      <c r="B255" s="18" t="s">
        <v>1082</v>
      </c>
      <c r="C255" s="18" t="s">
        <v>143</v>
      </c>
      <c r="D255" s="217">
        <v>272.10000000000002</v>
      </c>
      <c r="E255" s="217">
        <v>272.10000000000002</v>
      </c>
      <c r="F255" s="252">
        <v>100</v>
      </c>
    </row>
    <row r="256" spans="1:9" ht="25.5" x14ac:dyDescent="0.25">
      <c r="A256" s="251" t="s">
        <v>40</v>
      </c>
      <c r="B256" s="18" t="s">
        <v>1082</v>
      </c>
      <c r="C256" s="18" t="s">
        <v>41</v>
      </c>
      <c r="D256" s="217">
        <v>424</v>
      </c>
      <c r="E256" s="217">
        <v>407.6</v>
      </c>
      <c r="F256" s="252">
        <v>96.1</v>
      </c>
    </row>
    <row r="257" spans="1:9" ht="25.5" x14ac:dyDescent="0.25">
      <c r="A257" s="251" t="s">
        <v>42</v>
      </c>
      <c r="B257" s="18" t="s">
        <v>1082</v>
      </c>
      <c r="C257" s="18" t="s">
        <v>43</v>
      </c>
      <c r="D257" s="217">
        <v>424</v>
      </c>
      <c r="E257" s="217">
        <v>407.6</v>
      </c>
      <c r="F257" s="252">
        <v>96.1</v>
      </c>
    </row>
    <row r="258" spans="1:9" x14ac:dyDescent="0.25">
      <c r="A258" s="251" t="s">
        <v>114</v>
      </c>
      <c r="B258" s="18" t="s">
        <v>1082</v>
      </c>
      <c r="C258" s="18" t="s">
        <v>115</v>
      </c>
      <c r="D258" s="217">
        <v>898</v>
      </c>
      <c r="E258" s="217">
        <v>898</v>
      </c>
      <c r="F258" s="252">
        <v>100</v>
      </c>
    </row>
    <row r="259" spans="1:9" x14ac:dyDescent="0.25">
      <c r="A259" s="251" t="s">
        <v>834</v>
      </c>
      <c r="B259" s="18" t="s">
        <v>1082</v>
      </c>
      <c r="C259" s="18" t="s">
        <v>835</v>
      </c>
      <c r="D259" s="217">
        <v>898</v>
      </c>
      <c r="E259" s="217">
        <v>898</v>
      </c>
      <c r="F259" s="252">
        <v>100</v>
      </c>
    </row>
    <row r="260" spans="1:9" ht="25.5" x14ac:dyDescent="0.25">
      <c r="A260" s="251" t="s">
        <v>817</v>
      </c>
      <c r="B260" s="18" t="s">
        <v>1083</v>
      </c>
      <c r="C260" s="18"/>
      <c r="D260" s="217">
        <v>243936</v>
      </c>
      <c r="E260" s="217">
        <v>243936</v>
      </c>
      <c r="F260" s="252">
        <v>100</v>
      </c>
    </row>
    <row r="261" spans="1:9" ht="25.5" x14ac:dyDescent="0.25">
      <c r="A261" s="251" t="s">
        <v>148</v>
      </c>
      <c r="B261" s="18" t="s">
        <v>1083</v>
      </c>
      <c r="C261" s="18" t="s">
        <v>149</v>
      </c>
      <c r="D261" s="217">
        <v>243936</v>
      </c>
      <c r="E261" s="217">
        <v>243936</v>
      </c>
      <c r="F261" s="252">
        <v>100</v>
      </c>
    </row>
    <row r="262" spans="1:9" x14ac:dyDescent="0.25">
      <c r="A262" s="251" t="s">
        <v>150</v>
      </c>
      <c r="B262" s="18" t="s">
        <v>1083</v>
      </c>
      <c r="C262" s="18" t="s">
        <v>151</v>
      </c>
      <c r="D262" s="217">
        <v>14894</v>
      </c>
      <c r="E262" s="217">
        <v>14894</v>
      </c>
      <c r="F262" s="252">
        <v>100</v>
      </c>
    </row>
    <row r="263" spans="1:9" x14ac:dyDescent="0.25">
      <c r="A263" s="251" t="s">
        <v>240</v>
      </c>
      <c r="B263" s="18" t="s">
        <v>1083</v>
      </c>
      <c r="C263" s="18" t="s">
        <v>241</v>
      </c>
      <c r="D263" s="217">
        <v>229042</v>
      </c>
      <c r="E263" s="217">
        <v>229042</v>
      </c>
      <c r="F263" s="252">
        <v>100</v>
      </c>
    </row>
    <row r="264" spans="1:9" x14ac:dyDescent="0.25">
      <c r="A264" s="247" t="s">
        <v>819</v>
      </c>
      <c r="B264" s="98" t="s">
        <v>1084</v>
      </c>
      <c r="C264" s="98"/>
      <c r="D264" s="215">
        <v>181938.6</v>
      </c>
      <c r="E264" s="215">
        <v>181938.4</v>
      </c>
      <c r="F264" s="248">
        <v>100</v>
      </c>
      <c r="G264" s="103"/>
      <c r="H264" s="87"/>
      <c r="I264" s="101"/>
    </row>
    <row r="265" spans="1:9" x14ac:dyDescent="0.25">
      <c r="A265" s="249" t="s">
        <v>821</v>
      </c>
      <c r="B265" s="99" t="s">
        <v>1085</v>
      </c>
      <c r="C265" s="99"/>
      <c r="D265" s="216">
        <v>180402.1</v>
      </c>
      <c r="E265" s="216">
        <v>180401.9</v>
      </c>
      <c r="F265" s="250">
        <v>100</v>
      </c>
      <c r="G265" s="103"/>
    </row>
    <row r="266" spans="1:9" ht="25.5" x14ac:dyDescent="0.25">
      <c r="A266" s="251" t="s">
        <v>823</v>
      </c>
      <c r="B266" s="18" t="s">
        <v>1086</v>
      </c>
      <c r="C266" s="18"/>
      <c r="D266" s="217">
        <v>180402.1</v>
      </c>
      <c r="E266" s="217">
        <v>180401.9</v>
      </c>
      <c r="F266" s="252">
        <v>100</v>
      </c>
    </row>
    <row r="267" spans="1:9" ht="25.5" x14ac:dyDescent="0.25">
      <c r="A267" s="251" t="s">
        <v>148</v>
      </c>
      <c r="B267" s="18" t="s">
        <v>1086</v>
      </c>
      <c r="C267" s="18" t="s">
        <v>149</v>
      </c>
      <c r="D267" s="217">
        <v>180402.1</v>
      </c>
      <c r="E267" s="217">
        <v>180401.9</v>
      </c>
      <c r="F267" s="252">
        <v>100</v>
      </c>
    </row>
    <row r="268" spans="1:9" x14ac:dyDescent="0.25">
      <c r="A268" s="251" t="s">
        <v>150</v>
      </c>
      <c r="B268" s="18" t="s">
        <v>1086</v>
      </c>
      <c r="C268" s="18" t="s">
        <v>151</v>
      </c>
      <c r="D268" s="217">
        <v>127903.8</v>
      </c>
      <c r="E268" s="217">
        <v>127903.6</v>
      </c>
      <c r="F268" s="252">
        <v>100</v>
      </c>
    </row>
    <row r="269" spans="1:9" x14ac:dyDescent="0.25">
      <c r="A269" s="251" t="s">
        <v>240</v>
      </c>
      <c r="B269" s="18" t="s">
        <v>1086</v>
      </c>
      <c r="C269" s="18" t="s">
        <v>241</v>
      </c>
      <c r="D269" s="217">
        <v>52498.3</v>
      </c>
      <c r="E269" s="217">
        <v>52498.3</v>
      </c>
      <c r="F269" s="252">
        <v>100</v>
      </c>
    </row>
    <row r="270" spans="1:9" x14ac:dyDescent="0.25">
      <c r="A270" s="251" t="s">
        <v>837</v>
      </c>
      <c r="B270" s="18" t="s">
        <v>1087</v>
      </c>
      <c r="C270" s="18"/>
      <c r="D270" s="217">
        <v>1536.5</v>
      </c>
      <c r="E270" s="217">
        <v>1536.5</v>
      </c>
      <c r="F270" s="252">
        <v>100</v>
      </c>
    </row>
    <row r="271" spans="1:9" ht="38.25" x14ac:dyDescent="0.25">
      <c r="A271" s="251" t="s">
        <v>839</v>
      </c>
      <c r="B271" s="18" t="s">
        <v>1088</v>
      </c>
      <c r="C271" s="18"/>
      <c r="D271" s="217">
        <v>1536.5</v>
      </c>
      <c r="E271" s="217">
        <v>1536.5</v>
      </c>
      <c r="F271" s="252">
        <v>100</v>
      </c>
    </row>
    <row r="272" spans="1:9" ht="25.5" x14ac:dyDescent="0.25">
      <c r="A272" s="251" t="s">
        <v>148</v>
      </c>
      <c r="B272" s="18" t="s">
        <v>1088</v>
      </c>
      <c r="C272" s="18" t="s">
        <v>149</v>
      </c>
      <c r="D272" s="217">
        <v>1536.5</v>
      </c>
      <c r="E272" s="217">
        <v>1536.5</v>
      </c>
      <c r="F272" s="252">
        <v>100</v>
      </c>
    </row>
    <row r="273" spans="1:9" x14ac:dyDescent="0.25">
      <c r="A273" s="251" t="s">
        <v>150</v>
      </c>
      <c r="B273" s="18" t="s">
        <v>1088</v>
      </c>
      <c r="C273" s="18" t="s">
        <v>151</v>
      </c>
      <c r="D273" s="217">
        <v>1536.5</v>
      </c>
      <c r="E273" s="217">
        <v>1536.5</v>
      </c>
      <c r="F273" s="252">
        <v>100</v>
      </c>
    </row>
    <row r="274" spans="1:9" x14ac:dyDescent="0.25">
      <c r="A274" s="245" t="s">
        <v>70</v>
      </c>
      <c r="B274" s="96" t="s">
        <v>1089</v>
      </c>
      <c r="C274" s="96"/>
      <c r="D274" s="214">
        <v>8561.2999999999993</v>
      </c>
      <c r="E274" s="214">
        <v>5660.5</v>
      </c>
      <c r="F274" s="246">
        <v>66.099999999999994</v>
      </c>
      <c r="H274" s="100"/>
      <c r="I274" s="100"/>
    </row>
    <row r="275" spans="1:9" x14ac:dyDescent="0.25">
      <c r="A275" s="247" t="s">
        <v>310</v>
      </c>
      <c r="B275" s="98" t="s">
        <v>1090</v>
      </c>
      <c r="C275" s="98"/>
      <c r="D275" s="215">
        <v>3072.1</v>
      </c>
      <c r="E275" s="215">
        <v>3072.1</v>
      </c>
      <c r="F275" s="248">
        <v>100</v>
      </c>
    </row>
    <row r="276" spans="1:9" ht="38.25" x14ac:dyDescent="0.25">
      <c r="A276" s="249" t="s">
        <v>312</v>
      </c>
      <c r="B276" s="99" t="s">
        <v>1091</v>
      </c>
      <c r="C276" s="99"/>
      <c r="D276" s="216">
        <v>3072.1</v>
      </c>
      <c r="E276" s="216">
        <v>3072.1</v>
      </c>
      <c r="F276" s="250">
        <v>100</v>
      </c>
    </row>
    <row r="277" spans="1:9" x14ac:dyDescent="0.25">
      <c r="A277" s="251" t="s">
        <v>314</v>
      </c>
      <c r="B277" s="18" t="s">
        <v>1092</v>
      </c>
      <c r="C277" s="18"/>
      <c r="D277" s="217">
        <v>3072.1</v>
      </c>
      <c r="E277" s="217">
        <v>3072.1</v>
      </c>
      <c r="F277" s="252">
        <v>100</v>
      </c>
    </row>
    <row r="278" spans="1:9" ht="25.5" x14ac:dyDescent="0.25">
      <c r="A278" s="251" t="s">
        <v>40</v>
      </c>
      <c r="B278" s="18" t="s">
        <v>1092</v>
      </c>
      <c r="C278" s="18" t="s">
        <v>41</v>
      </c>
      <c r="D278" s="217">
        <v>3072.1</v>
      </c>
      <c r="E278" s="217">
        <v>3072.1</v>
      </c>
      <c r="F278" s="252">
        <v>100</v>
      </c>
    </row>
    <row r="279" spans="1:9" ht="25.5" x14ac:dyDescent="0.25">
      <c r="A279" s="251" t="s">
        <v>42</v>
      </c>
      <c r="B279" s="18" t="s">
        <v>1092</v>
      </c>
      <c r="C279" s="18" t="s">
        <v>43</v>
      </c>
      <c r="D279" s="217">
        <v>3072.1</v>
      </c>
      <c r="E279" s="217">
        <v>3072.1</v>
      </c>
      <c r="F279" s="252">
        <v>100</v>
      </c>
    </row>
    <row r="280" spans="1:9" ht="25.5" x14ac:dyDescent="0.25">
      <c r="A280" s="247" t="s">
        <v>72</v>
      </c>
      <c r="B280" s="98" t="s">
        <v>1093</v>
      </c>
      <c r="C280" s="98"/>
      <c r="D280" s="215">
        <v>5489.2</v>
      </c>
      <c r="E280" s="215">
        <v>2588.4</v>
      </c>
      <c r="F280" s="248">
        <v>47.2</v>
      </c>
    </row>
    <row r="281" spans="1:9" ht="38.25" x14ac:dyDescent="0.25">
      <c r="A281" s="249" t="s">
        <v>74</v>
      </c>
      <c r="B281" s="99" t="s">
        <v>1094</v>
      </c>
      <c r="C281" s="99"/>
      <c r="D281" s="216">
        <v>5489.2</v>
      </c>
      <c r="E281" s="216">
        <v>2588.4</v>
      </c>
      <c r="F281" s="250">
        <v>47.2</v>
      </c>
      <c r="H281" s="87"/>
      <c r="I281" s="87"/>
    </row>
    <row r="282" spans="1:9" ht="38.25" x14ac:dyDescent="0.25">
      <c r="A282" s="251" t="s">
        <v>76</v>
      </c>
      <c r="B282" s="18" t="s">
        <v>1095</v>
      </c>
      <c r="C282" s="18"/>
      <c r="D282" s="217">
        <v>5376</v>
      </c>
      <c r="E282" s="217">
        <v>2475.1999999999998</v>
      </c>
      <c r="F282" s="252">
        <v>46</v>
      </c>
      <c r="H282" s="87"/>
      <c r="I282" s="101"/>
    </row>
    <row r="283" spans="1:9" ht="38.25" x14ac:dyDescent="0.25">
      <c r="A283" s="251" t="s">
        <v>24</v>
      </c>
      <c r="B283" s="18" t="s">
        <v>1095</v>
      </c>
      <c r="C283" s="18" t="s">
        <v>25</v>
      </c>
      <c r="D283" s="217">
        <v>1069.2</v>
      </c>
      <c r="E283" s="217">
        <f>E284</f>
        <v>965</v>
      </c>
      <c r="F283" s="252">
        <v>90.3</v>
      </c>
    </row>
    <row r="284" spans="1:9" x14ac:dyDescent="0.25">
      <c r="A284" s="251" t="s">
        <v>26</v>
      </c>
      <c r="B284" s="18" t="s">
        <v>1095</v>
      </c>
      <c r="C284" s="18" t="s">
        <v>27</v>
      </c>
      <c r="D284" s="217">
        <v>1069.2</v>
      </c>
      <c r="E284" s="217">
        <v>965</v>
      </c>
      <c r="F284" s="252">
        <v>90.3</v>
      </c>
    </row>
    <row r="285" spans="1:9" ht="25.5" x14ac:dyDescent="0.25">
      <c r="A285" s="251" t="s">
        <v>40</v>
      </c>
      <c r="B285" s="18" t="s">
        <v>1095</v>
      </c>
      <c r="C285" s="18" t="s">
        <v>41</v>
      </c>
      <c r="D285" s="217">
        <v>4306.8</v>
      </c>
      <c r="E285" s="217">
        <v>1510.2</v>
      </c>
      <c r="F285" s="252">
        <v>35.1</v>
      </c>
    </row>
    <row r="286" spans="1:9" ht="25.5" x14ac:dyDescent="0.25">
      <c r="A286" s="251" t="s">
        <v>42</v>
      </c>
      <c r="B286" s="18" t="s">
        <v>1095</v>
      </c>
      <c r="C286" s="18" t="s">
        <v>43</v>
      </c>
      <c r="D286" s="217">
        <v>4306.8</v>
      </c>
      <c r="E286" s="217">
        <v>1510.2</v>
      </c>
      <c r="F286" s="252">
        <v>35.1</v>
      </c>
    </row>
    <row r="287" spans="1:9" ht="38.25" x14ac:dyDescent="0.25">
      <c r="A287" s="251" t="s">
        <v>316</v>
      </c>
      <c r="B287" s="18" t="s">
        <v>1096</v>
      </c>
      <c r="C287" s="18"/>
      <c r="D287" s="217">
        <v>113.2</v>
      </c>
      <c r="E287" s="217">
        <v>113.2</v>
      </c>
      <c r="F287" s="252">
        <v>100</v>
      </c>
    </row>
    <row r="288" spans="1:9" ht="25.5" x14ac:dyDescent="0.25">
      <c r="A288" s="251" t="s">
        <v>40</v>
      </c>
      <c r="B288" s="18" t="s">
        <v>1096</v>
      </c>
      <c r="C288" s="18" t="s">
        <v>41</v>
      </c>
      <c r="D288" s="217">
        <v>113.2</v>
      </c>
      <c r="E288" s="217">
        <v>113.2</v>
      </c>
      <c r="F288" s="252">
        <v>100</v>
      </c>
    </row>
    <row r="289" spans="1:9" ht="25.5" x14ac:dyDescent="0.25">
      <c r="A289" s="251" t="s">
        <v>42</v>
      </c>
      <c r="B289" s="18" t="s">
        <v>1096</v>
      </c>
      <c r="C289" s="18" t="s">
        <v>43</v>
      </c>
      <c r="D289" s="217">
        <v>113.2</v>
      </c>
      <c r="E289" s="217">
        <v>113.2</v>
      </c>
      <c r="F289" s="252">
        <v>100</v>
      </c>
    </row>
    <row r="290" spans="1:9" x14ac:dyDescent="0.25">
      <c r="A290" s="245" t="s">
        <v>511</v>
      </c>
      <c r="B290" s="96" t="s">
        <v>1097</v>
      </c>
      <c r="C290" s="96"/>
      <c r="D290" s="214">
        <v>65685.899999999994</v>
      </c>
      <c r="E290" s="214">
        <v>65301</v>
      </c>
      <c r="F290" s="246">
        <v>99.4</v>
      </c>
    </row>
    <row r="291" spans="1:9" x14ac:dyDescent="0.25">
      <c r="A291" s="247" t="s">
        <v>513</v>
      </c>
      <c r="B291" s="98" t="s">
        <v>1098</v>
      </c>
      <c r="C291" s="98"/>
      <c r="D291" s="215">
        <v>65685.899999999994</v>
      </c>
      <c r="E291" s="215">
        <v>65301</v>
      </c>
      <c r="F291" s="248">
        <v>99.4</v>
      </c>
    </row>
    <row r="292" spans="1:9" x14ac:dyDescent="0.25">
      <c r="A292" s="249" t="s">
        <v>515</v>
      </c>
      <c r="B292" s="99" t="s">
        <v>1099</v>
      </c>
      <c r="C292" s="99"/>
      <c r="D292" s="216">
        <v>65685.899999999994</v>
      </c>
      <c r="E292" s="216">
        <v>65301</v>
      </c>
      <c r="F292" s="250">
        <v>99.4</v>
      </c>
      <c r="H292" s="87"/>
      <c r="I292" s="101"/>
    </row>
    <row r="293" spans="1:9" x14ac:dyDescent="0.25">
      <c r="A293" s="251" t="s">
        <v>517</v>
      </c>
      <c r="B293" s="18" t="s">
        <v>1100</v>
      </c>
      <c r="C293" s="18"/>
      <c r="D293" s="217">
        <v>1409.8</v>
      </c>
      <c r="E293" s="217">
        <v>1409.8</v>
      </c>
      <c r="F293" s="252">
        <v>100</v>
      </c>
    </row>
    <row r="294" spans="1:9" ht="25.5" x14ac:dyDescent="0.25">
      <c r="A294" s="251" t="s">
        <v>40</v>
      </c>
      <c r="B294" s="18" t="s">
        <v>1100</v>
      </c>
      <c r="C294" s="18" t="s">
        <v>41</v>
      </c>
      <c r="D294" s="217">
        <v>1409.8</v>
      </c>
      <c r="E294" s="217">
        <v>1409.8</v>
      </c>
      <c r="F294" s="252">
        <v>100</v>
      </c>
    </row>
    <row r="295" spans="1:9" ht="25.5" x14ac:dyDescent="0.25">
      <c r="A295" s="251" t="s">
        <v>42</v>
      </c>
      <c r="B295" s="18" t="s">
        <v>1100</v>
      </c>
      <c r="C295" s="18" t="s">
        <v>43</v>
      </c>
      <c r="D295" s="217">
        <v>1409.8</v>
      </c>
      <c r="E295" s="217">
        <v>1409.8</v>
      </c>
      <c r="F295" s="252">
        <v>100</v>
      </c>
    </row>
    <row r="296" spans="1:9" ht="25.5" x14ac:dyDescent="0.25">
      <c r="A296" s="251" t="s">
        <v>519</v>
      </c>
      <c r="B296" s="18" t="s">
        <v>1101</v>
      </c>
      <c r="C296" s="18"/>
      <c r="D296" s="217">
        <v>5450</v>
      </c>
      <c r="E296" s="217">
        <v>5440.8</v>
      </c>
      <c r="F296" s="252">
        <v>99.8</v>
      </c>
    </row>
    <row r="297" spans="1:9" ht="25.5" x14ac:dyDescent="0.25">
      <c r="A297" s="251" t="s">
        <v>148</v>
      </c>
      <c r="B297" s="18" t="s">
        <v>1101</v>
      </c>
      <c r="C297" s="18" t="s">
        <v>149</v>
      </c>
      <c r="D297" s="217">
        <v>5450</v>
      </c>
      <c r="E297" s="217">
        <v>5440.8</v>
      </c>
      <c r="F297" s="252">
        <v>99.8</v>
      </c>
    </row>
    <row r="298" spans="1:9" x14ac:dyDescent="0.25">
      <c r="A298" s="251" t="s">
        <v>150</v>
      </c>
      <c r="B298" s="18" t="s">
        <v>1101</v>
      </c>
      <c r="C298" s="18" t="s">
        <v>151</v>
      </c>
      <c r="D298" s="217">
        <v>5450</v>
      </c>
      <c r="E298" s="217">
        <v>5440.8</v>
      </c>
      <c r="F298" s="252">
        <v>99.8</v>
      </c>
    </row>
    <row r="299" spans="1:9" ht="25.5" x14ac:dyDescent="0.25">
      <c r="A299" s="251" t="s">
        <v>607</v>
      </c>
      <c r="B299" s="18" t="s">
        <v>1102</v>
      </c>
      <c r="C299" s="18"/>
      <c r="D299" s="217">
        <v>2862.4</v>
      </c>
      <c r="E299" s="217">
        <v>2862.4</v>
      </c>
      <c r="F299" s="252">
        <v>100</v>
      </c>
    </row>
    <row r="300" spans="1:9" ht="25.5" x14ac:dyDescent="0.25">
      <c r="A300" s="251" t="s">
        <v>40</v>
      </c>
      <c r="B300" s="18" t="s">
        <v>1102</v>
      </c>
      <c r="C300" s="18" t="s">
        <v>41</v>
      </c>
      <c r="D300" s="217">
        <v>2862.4</v>
      </c>
      <c r="E300" s="217">
        <v>2862.4</v>
      </c>
      <c r="F300" s="252">
        <v>100</v>
      </c>
    </row>
    <row r="301" spans="1:9" ht="25.5" x14ac:dyDescent="0.25">
      <c r="A301" s="251" t="s">
        <v>42</v>
      </c>
      <c r="B301" s="18" t="s">
        <v>1102</v>
      </c>
      <c r="C301" s="18" t="s">
        <v>43</v>
      </c>
      <c r="D301" s="217">
        <v>2862.4</v>
      </c>
      <c r="E301" s="217">
        <v>2862.4</v>
      </c>
      <c r="F301" s="252">
        <v>100</v>
      </c>
    </row>
    <row r="302" spans="1:9" ht="25.5" x14ac:dyDescent="0.25">
      <c r="A302" s="251" t="s">
        <v>521</v>
      </c>
      <c r="B302" s="18" t="s">
        <v>1103</v>
      </c>
      <c r="C302" s="18"/>
      <c r="D302" s="217">
        <v>21786</v>
      </c>
      <c r="E302" s="217">
        <f>E303</f>
        <v>21523.599999999999</v>
      </c>
      <c r="F302" s="252">
        <v>98.8</v>
      </c>
    </row>
    <row r="303" spans="1:9" ht="25.5" x14ac:dyDescent="0.25">
      <c r="A303" s="251" t="s">
        <v>40</v>
      </c>
      <c r="B303" s="18" t="s">
        <v>1103</v>
      </c>
      <c r="C303" s="18" t="s">
        <v>41</v>
      </c>
      <c r="D303" s="217">
        <v>21786</v>
      </c>
      <c r="E303" s="217">
        <f>E304</f>
        <v>21523.599999999999</v>
      </c>
      <c r="F303" s="252">
        <v>98.8</v>
      </c>
    </row>
    <row r="304" spans="1:9" ht="25.5" x14ac:dyDescent="0.25">
      <c r="A304" s="251" t="s">
        <v>42</v>
      </c>
      <c r="B304" s="18" t="s">
        <v>1103</v>
      </c>
      <c r="C304" s="18" t="s">
        <v>43</v>
      </c>
      <c r="D304" s="217">
        <v>21786</v>
      </c>
      <c r="E304" s="217">
        <v>21523.599999999999</v>
      </c>
      <c r="F304" s="252">
        <v>98.8</v>
      </c>
    </row>
    <row r="305" spans="1:9" ht="25.5" x14ac:dyDescent="0.25">
      <c r="A305" s="251" t="s">
        <v>523</v>
      </c>
      <c r="B305" s="18" t="s">
        <v>1104</v>
      </c>
      <c r="C305" s="18"/>
      <c r="D305" s="217">
        <v>9319.5</v>
      </c>
      <c r="E305" s="217">
        <v>9242</v>
      </c>
      <c r="F305" s="252">
        <v>99.2</v>
      </c>
    </row>
    <row r="306" spans="1:9" ht="25.5" x14ac:dyDescent="0.25">
      <c r="A306" s="251" t="s">
        <v>40</v>
      </c>
      <c r="B306" s="18" t="s">
        <v>1104</v>
      </c>
      <c r="C306" s="18" t="s">
        <v>41</v>
      </c>
      <c r="D306" s="217">
        <v>9319.5</v>
      </c>
      <c r="E306" s="217">
        <v>9242</v>
      </c>
      <c r="F306" s="252">
        <v>99.2</v>
      </c>
    </row>
    <row r="307" spans="1:9" ht="25.5" x14ac:dyDescent="0.25">
      <c r="A307" s="251" t="s">
        <v>42</v>
      </c>
      <c r="B307" s="18" t="s">
        <v>1104</v>
      </c>
      <c r="C307" s="18" t="s">
        <v>43</v>
      </c>
      <c r="D307" s="217">
        <v>9319.5</v>
      </c>
      <c r="E307" s="217">
        <v>9242</v>
      </c>
      <c r="F307" s="252">
        <v>99.2</v>
      </c>
    </row>
    <row r="308" spans="1:9" ht="25.5" x14ac:dyDescent="0.25">
      <c r="A308" s="251" t="s">
        <v>519</v>
      </c>
      <c r="B308" s="18" t="s">
        <v>1105</v>
      </c>
      <c r="C308" s="18"/>
      <c r="D308" s="217">
        <v>2974.6</v>
      </c>
      <c r="E308" s="217">
        <v>2974.6</v>
      </c>
      <c r="F308" s="252">
        <v>100</v>
      </c>
      <c r="H308" s="87"/>
      <c r="I308" s="87"/>
    </row>
    <row r="309" spans="1:9" ht="38.25" x14ac:dyDescent="0.25">
      <c r="A309" s="251" t="s">
        <v>24</v>
      </c>
      <c r="B309" s="18" t="s">
        <v>1105</v>
      </c>
      <c r="C309" s="18" t="s">
        <v>25</v>
      </c>
      <c r="D309" s="217">
        <v>177.5</v>
      </c>
      <c r="E309" s="217">
        <v>177.5</v>
      </c>
      <c r="F309" s="252">
        <v>100</v>
      </c>
    </row>
    <row r="310" spans="1:9" x14ac:dyDescent="0.25">
      <c r="A310" s="251" t="s">
        <v>142</v>
      </c>
      <c r="B310" s="18" t="s">
        <v>1105</v>
      </c>
      <c r="C310" s="18" t="s">
        <v>143</v>
      </c>
      <c r="D310" s="217">
        <v>177.5</v>
      </c>
      <c r="E310" s="217">
        <v>177.5</v>
      </c>
      <c r="F310" s="252">
        <v>100</v>
      </c>
    </row>
    <row r="311" spans="1:9" ht="25.5" x14ac:dyDescent="0.25">
      <c r="A311" s="251" t="s">
        <v>40</v>
      </c>
      <c r="B311" s="18" t="s">
        <v>1105</v>
      </c>
      <c r="C311" s="18" t="s">
        <v>41</v>
      </c>
      <c r="D311" s="217">
        <v>346.4</v>
      </c>
      <c r="E311" s="217">
        <v>346.4</v>
      </c>
      <c r="F311" s="252">
        <v>100</v>
      </c>
    </row>
    <row r="312" spans="1:9" ht="25.5" x14ac:dyDescent="0.25">
      <c r="A312" s="251" t="s">
        <v>42</v>
      </c>
      <c r="B312" s="18" t="s">
        <v>1105</v>
      </c>
      <c r="C312" s="18" t="s">
        <v>43</v>
      </c>
      <c r="D312" s="217">
        <v>346.4</v>
      </c>
      <c r="E312" s="217">
        <v>346.4</v>
      </c>
      <c r="F312" s="252">
        <v>100</v>
      </c>
    </row>
    <row r="313" spans="1:9" ht="25.5" x14ac:dyDescent="0.25">
      <c r="A313" s="251" t="s">
        <v>148</v>
      </c>
      <c r="B313" s="18" t="s">
        <v>1105</v>
      </c>
      <c r="C313" s="18" t="s">
        <v>149</v>
      </c>
      <c r="D313" s="217">
        <v>2450.6999999999998</v>
      </c>
      <c r="E313" s="217">
        <v>2450.6999999999998</v>
      </c>
      <c r="F313" s="252">
        <v>100</v>
      </c>
    </row>
    <row r="314" spans="1:9" x14ac:dyDescent="0.25">
      <c r="A314" s="251" t="s">
        <v>150</v>
      </c>
      <c r="B314" s="18" t="s">
        <v>1105</v>
      </c>
      <c r="C314" s="18" t="s">
        <v>151</v>
      </c>
      <c r="D314" s="217">
        <v>2450.6999999999998</v>
      </c>
      <c r="E314" s="217">
        <v>2450.6999999999998</v>
      </c>
      <c r="F314" s="252">
        <v>100</v>
      </c>
    </row>
    <row r="315" spans="1:9" ht="25.5" x14ac:dyDescent="0.25">
      <c r="A315" s="251" t="s">
        <v>526</v>
      </c>
      <c r="B315" s="18" t="s">
        <v>1106</v>
      </c>
      <c r="C315" s="18"/>
      <c r="D315" s="217">
        <v>19257</v>
      </c>
      <c r="E315" s="217">
        <v>19236.099999999999</v>
      </c>
      <c r="F315" s="252">
        <v>99.9</v>
      </c>
    </row>
    <row r="316" spans="1:9" ht="25.5" x14ac:dyDescent="0.25">
      <c r="A316" s="251" t="s">
        <v>40</v>
      </c>
      <c r="B316" s="18" t="s">
        <v>1106</v>
      </c>
      <c r="C316" s="18" t="s">
        <v>41</v>
      </c>
      <c r="D316" s="217">
        <v>19257</v>
      </c>
      <c r="E316" s="217">
        <v>19236.099999999999</v>
      </c>
      <c r="F316" s="252">
        <v>99.9</v>
      </c>
    </row>
    <row r="317" spans="1:9" ht="25.5" x14ac:dyDescent="0.25">
      <c r="A317" s="251" t="s">
        <v>42</v>
      </c>
      <c r="B317" s="18" t="s">
        <v>1106</v>
      </c>
      <c r="C317" s="18" t="s">
        <v>43</v>
      </c>
      <c r="D317" s="217">
        <v>19257</v>
      </c>
      <c r="E317" s="217">
        <v>19236.099999999999</v>
      </c>
      <c r="F317" s="252">
        <v>99.9</v>
      </c>
    </row>
    <row r="318" spans="1:9" ht="25.5" x14ac:dyDescent="0.25">
      <c r="A318" s="251" t="s">
        <v>523</v>
      </c>
      <c r="B318" s="18" t="s">
        <v>1107</v>
      </c>
      <c r="C318" s="18"/>
      <c r="D318" s="217">
        <v>2626.6</v>
      </c>
      <c r="E318" s="217">
        <v>2611.6999999999998</v>
      </c>
      <c r="F318" s="252">
        <v>99.4</v>
      </c>
    </row>
    <row r="319" spans="1:9" ht="38.25" x14ac:dyDescent="0.25">
      <c r="A319" s="251" t="s">
        <v>24</v>
      </c>
      <c r="B319" s="18" t="s">
        <v>1107</v>
      </c>
      <c r="C319" s="18" t="s">
        <v>25</v>
      </c>
      <c r="D319" s="217">
        <v>2626.6</v>
      </c>
      <c r="E319" s="217">
        <v>2611.6999999999998</v>
      </c>
      <c r="F319" s="252">
        <v>99.4</v>
      </c>
    </row>
    <row r="320" spans="1:9" x14ac:dyDescent="0.25">
      <c r="A320" s="251" t="s">
        <v>142</v>
      </c>
      <c r="B320" s="18" t="s">
        <v>1107</v>
      </c>
      <c r="C320" s="18" t="s">
        <v>143</v>
      </c>
      <c r="D320" s="217">
        <v>2626.6</v>
      </c>
      <c r="E320" s="217">
        <v>2611.6999999999998</v>
      </c>
      <c r="F320" s="252">
        <v>99.4</v>
      </c>
    </row>
    <row r="321" spans="1:9" ht="25.5" x14ac:dyDescent="0.25">
      <c r="A321" s="245" t="s">
        <v>214</v>
      </c>
      <c r="B321" s="96" t="s">
        <v>1108</v>
      </c>
      <c r="C321" s="96"/>
      <c r="D321" s="214">
        <v>152759</v>
      </c>
      <c r="E321" s="214">
        <v>151081.79999999999</v>
      </c>
      <c r="F321" s="246">
        <v>98.9</v>
      </c>
      <c r="H321" s="100"/>
      <c r="I321" s="100"/>
    </row>
    <row r="322" spans="1:9" x14ac:dyDescent="0.25">
      <c r="A322" s="247" t="s">
        <v>250</v>
      </c>
      <c r="B322" s="98" t="s">
        <v>1109</v>
      </c>
      <c r="C322" s="98"/>
      <c r="D322" s="215">
        <v>105648.4</v>
      </c>
      <c r="E322" s="215">
        <v>104006</v>
      </c>
      <c r="F322" s="248">
        <v>98.4</v>
      </c>
      <c r="H322" s="87"/>
      <c r="I322" s="87"/>
    </row>
    <row r="323" spans="1:9" ht="38.25" x14ac:dyDescent="0.25">
      <c r="A323" s="249" t="s">
        <v>252</v>
      </c>
      <c r="B323" s="99" t="s">
        <v>1110</v>
      </c>
      <c r="C323" s="99"/>
      <c r="D323" s="216">
        <v>5236.6000000000004</v>
      </c>
      <c r="E323" s="216">
        <v>5177.6000000000004</v>
      </c>
      <c r="F323" s="250">
        <v>98.9</v>
      </c>
      <c r="H323" s="87"/>
      <c r="I323" s="87"/>
    </row>
    <row r="324" spans="1:9" ht="51" x14ac:dyDescent="0.25">
      <c r="A324" s="251" t="s">
        <v>254</v>
      </c>
      <c r="B324" s="18" t="s">
        <v>1111</v>
      </c>
      <c r="C324" s="18"/>
      <c r="D324" s="217">
        <v>4615.3</v>
      </c>
      <c r="E324" s="217">
        <v>4556.3</v>
      </c>
      <c r="F324" s="252">
        <v>98.7</v>
      </c>
    </row>
    <row r="325" spans="1:9" ht="25.5" x14ac:dyDescent="0.25">
      <c r="A325" s="251" t="s">
        <v>40</v>
      </c>
      <c r="B325" s="18" t="s">
        <v>1111</v>
      </c>
      <c r="C325" s="18" t="s">
        <v>41</v>
      </c>
      <c r="D325" s="217">
        <v>4615.3</v>
      </c>
      <c r="E325" s="217">
        <v>4556.3</v>
      </c>
      <c r="F325" s="252">
        <v>98.7</v>
      </c>
    </row>
    <row r="326" spans="1:9" ht="25.5" x14ac:dyDescent="0.25">
      <c r="A326" s="251" t="s">
        <v>42</v>
      </c>
      <c r="B326" s="18" t="s">
        <v>1111</v>
      </c>
      <c r="C326" s="18" t="s">
        <v>43</v>
      </c>
      <c r="D326" s="217">
        <v>4615.3</v>
      </c>
      <c r="E326" s="217">
        <v>4556.3</v>
      </c>
      <c r="F326" s="252">
        <v>98.7</v>
      </c>
    </row>
    <row r="327" spans="1:9" ht="51" x14ac:dyDescent="0.25">
      <c r="A327" s="251" t="s">
        <v>256</v>
      </c>
      <c r="B327" s="18" t="s">
        <v>1112</v>
      </c>
      <c r="C327" s="18"/>
      <c r="D327" s="217">
        <v>536.29999999999995</v>
      </c>
      <c r="E327" s="217">
        <v>536.29999999999995</v>
      </c>
      <c r="F327" s="252">
        <v>100</v>
      </c>
    </row>
    <row r="328" spans="1:9" ht="25.5" x14ac:dyDescent="0.25">
      <c r="A328" s="251" t="s">
        <v>40</v>
      </c>
      <c r="B328" s="18" t="s">
        <v>1112</v>
      </c>
      <c r="C328" s="18" t="s">
        <v>41</v>
      </c>
      <c r="D328" s="217">
        <v>536.29999999999995</v>
      </c>
      <c r="E328" s="217">
        <v>536.29999999999995</v>
      </c>
      <c r="F328" s="252">
        <v>100</v>
      </c>
    </row>
    <row r="329" spans="1:9" ht="25.5" x14ac:dyDescent="0.25">
      <c r="A329" s="251" t="s">
        <v>42</v>
      </c>
      <c r="B329" s="18" t="s">
        <v>1112</v>
      </c>
      <c r="C329" s="18" t="s">
        <v>43</v>
      </c>
      <c r="D329" s="217">
        <v>536.29999999999995</v>
      </c>
      <c r="E329" s="217">
        <v>536.29999999999995</v>
      </c>
      <c r="F329" s="252">
        <v>100</v>
      </c>
    </row>
    <row r="330" spans="1:9" ht="51" x14ac:dyDescent="0.25">
      <c r="A330" s="251" t="s">
        <v>258</v>
      </c>
      <c r="B330" s="18" t="s">
        <v>1113</v>
      </c>
      <c r="C330" s="18"/>
      <c r="D330" s="217">
        <v>85</v>
      </c>
      <c r="E330" s="217">
        <v>85</v>
      </c>
      <c r="F330" s="252">
        <v>100</v>
      </c>
    </row>
    <row r="331" spans="1:9" ht="25.5" x14ac:dyDescent="0.25">
      <c r="A331" s="251" t="s">
        <v>148</v>
      </c>
      <c r="B331" s="18" t="s">
        <v>1113</v>
      </c>
      <c r="C331" s="18" t="s">
        <v>149</v>
      </c>
      <c r="D331" s="217">
        <v>85</v>
      </c>
      <c r="E331" s="217">
        <v>85</v>
      </c>
      <c r="F331" s="252">
        <v>100</v>
      </c>
    </row>
    <row r="332" spans="1:9" x14ac:dyDescent="0.25">
      <c r="A332" s="251" t="s">
        <v>240</v>
      </c>
      <c r="B332" s="18" t="s">
        <v>1113</v>
      </c>
      <c r="C332" s="18" t="s">
        <v>241</v>
      </c>
      <c r="D332" s="217">
        <v>85</v>
      </c>
      <c r="E332" s="217">
        <v>85</v>
      </c>
      <c r="F332" s="252">
        <v>100</v>
      </c>
    </row>
    <row r="333" spans="1:9" ht="38.25" x14ac:dyDescent="0.25">
      <c r="A333" s="249" t="s">
        <v>260</v>
      </c>
      <c r="B333" s="99" t="s">
        <v>1114</v>
      </c>
      <c r="C333" s="99"/>
      <c r="D333" s="216">
        <v>18</v>
      </c>
      <c r="E333" s="216">
        <v>18</v>
      </c>
      <c r="F333" s="250">
        <v>100</v>
      </c>
    </row>
    <row r="334" spans="1:9" ht="25.5" x14ac:dyDescent="0.25">
      <c r="A334" s="251" t="s">
        <v>262</v>
      </c>
      <c r="B334" s="18" t="s">
        <v>1115</v>
      </c>
      <c r="C334" s="18"/>
      <c r="D334" s="217">
        <v>18</v>
      </c>
      <c r="E334" s="217">
        <v>18</v>
      </c>
      <c r="F334" s="252">
        <v>100</v>
      </c>
    </row>
    <row r="335" spans="1:9" ht="25.5" x14ac:dyDescent="0.25">
      <c r="A335" s="251" t="s">
        <v>148</v>
      </c>
      <c r="B335" s="18" t="s">
        <v>1115</v>
      </c>
      <c r="C335" s="18" t="s">
        <v>149</v>
      </c>
      <c r="D335" s="217">
        <v>18</v>
      </c>
      <c r="E335" s="217">
        <v>18</v>
      </c>
      <c r="F335" s="252">
        <v>100</v>
      </c>
    </row>
    <row r="336" spans="1:9" x14ac:dyDescent="0.25">
      <c r="A336" s="251" t="s">
        <v>240</v>
      </c>
      <c r="B336" s="18" t="s">
        <v>1115</v>
      </c>
      <c r="C336" s="18" t="s">
        <v>241</v>
      </c>
      <c r="D336" s="217">
        <v>18</v>
      </c>
      <c r="E336" s="217">
        <v>18</v>
      </c>
      <c r="F336" s="252">
        <v>100</v>
      </c>
    </row>
    <row r="337" spans="1:9" ht="38.25" x14ac:dyDescent="0.25">
      <c r="A337" s="249" t="s">
        <v>264</v>
      </c>
      <c r="B337" s="99" t="s">
        <v>1116</v>
      </c>
      <c r="C337" s="99"/>
      <c r="D337" s="216">
        <v>41475.5</v>
      </c>
      <c r="E337" s="216">
        <v>40989</v>
      </c>
      <c r="F337" s="250">
        <v>98.8</v>
      </c>
      <c r="H337" s="87"/>
      <c r="I337" s="87"/>
    </row>
    <row r="338" spans="1:9" x14ac:dyDescent="0.25">
      <c r="A338" s="251" t="s">
        <v>266</v>
      </c>
      <c r="B338" s="18" t="s">
        <v>1117</v>
      </c>
      <c r="C338" s="18"/>
      <c r="D338" s="217">
        <v>8618.4</v>
      </c>
      <c r="E338" s="217">
        <v>8597</v>
      </c>
      <c r="F338" s="252">
        <v>99.8</v>
      </c>
    </row>
    <row r="339" spans="1:9" ht="25.5" x14ac:dyDescent="0.25">
      <c r="A339" s="251" t="s">
        <v>40</v>
      </c>
      <c r="B339" s="18" t="s">
        <v>1117</v>
      </c>
      <c r="C339" s="18" t="s">
        <v>41</v>
      </c>
      <c r="D339" s="217">
        <v>8618.4</v>
      </c>
      <c r="E339" s="217">
        <v>8597</v>
      </c>
      <c r="F339" s="252">
        <v>99.8</v>
      </c>
    </row>
    <row r="340" spans="1:9" ht="25.5" x14ac:dyDescent="0.25">
      <c r="A340" s="251" t="s">
        <v>42</v>
      </c>
      <c r="B340" s="18" t="s">
        <v>1117</v>
      </c>
      <c r="C340" s="18" t="s">
        <v>43</v>
      </c>
      <c r="D340" s="217">
        <v>8618.4</v>
      </c>
      <c r="E340" s="217">
        <v>8597</v>
      </c>
      <c r="F340" s="252">
        <v>99.8</v>
      </c>
    </row>
    <row r="341" spans="1:9" ht="25.5" x14ac:dyDescent="0.25">
      <c r="A341" s="251" t="s">
        <v>268</v>
      </c>
      <c r="B341" s="18" t="s">
        <v>1118</v>
      </c>
      <c r="C341" s="18"/>
      <c r="D341" s="217">
        <v>32857.1</v>
      </c>
      <c r="E341" s="217">
        <v>32392</v>
      </c>
      <c r="F341" s="252">
        <v>98.6</v>
      </c>
    </row>
    <row r="342" spans="1:9" ht="25.5" x14ac:dyDescent="0.25">
      <c r="A342" s="251" t="s">
        <v>148</v>
      </c>
      <c r="B342" s="18" t="s">
        <v>1118</v>
      </c>
      <c r="C342" s="18" t="s">
        <v>149</v>
      </c>
      <c r="D342" s="217">
        <v>32857.1</v>
      </c>
      <c r="E342" s="217">
        <v>32392</v>
      </c>
      <c r="F342" s="252">
        <v>98.6</v>
      </c>
    </row>
    <row r="343" spans="1:9" x14ac:dyDescent="0.25">
      <c r="A343" s="251" t="s">
        <v>240</v>
      </c>
      <c r="B343" s="18" t="s">
        <v>1118</v>
      </c>
      <c r="C343" s="18" t="s">
        <v>241</v>
      </c>
      <c r="D343" s="217">
        <v>32857.1</v>
      </c>
      <c r="E343" s="217">
        <v>32392</v>
      </c>
      <c r="F343" s="252">
        <v>98.6</v>
      </c>
    </row>
    <row r="344" spans="1:9" ht="63.75" x14ac:dyDescent="0.25">
      <c r="A344" s="249" t="s">
        <v>270</v>
      </c>
      <c r="B344" s="99" t="s">
        <v>1119</v>
      </c>
      <c r="C344" s="99"/>
      <c r="D344" s="216">
        <v>120</v>
      </c>
      <c r="E344" s="216">
        <v>120</v>
      </c>
      <c r="F344" s="250">
        <v>100</v>
      </c>
    </row>
    <row r="345" spans="1:9" ht="51" x14ac:dyDescent="0.25">
      <c r="A345" s="251" t="s">
        <v>272</v>
      </c>
      <c r="B345" s="18" t="s">
        <v>1120</v>
      </c>
      <c r="C345" s="18"/>
      <c r="D345" s="217">
        <v>120</v>
      </c>
      <c r="E345" s="217">
        <v>120</v>
      </c>
      <c r="F345" s="252">
        <v>100</v>
      </c>
    </row>
    <row r="346" spans="1:9" ht="25.5" x14ac:dyDescent="0.25">
      <c r="A346" s="251" t="s">
        <v>148</v>
      </c>
      <c r="B346" s="18" t="s">
        <v>1120</v>
      </c>
      <c r="C346" s="18" t="s">
        <v>149</v>
      </c>
      <c r="D346" s="217">
        <v>120</v>
      </c>
      <c r="E346" s="217">
        <v>120</v>
      </c>
      <c r="F346" s="252">
        <v>100</v>
      </c>
    </row>
    <row r="347" spans="1:9" x14ac:dyDescent="0.25">
      <c r="A347" s="251" t="s">
        <v>240</v>
      </c>
      <c r="B347" s="18" t="s">
        <v>1120</v>
      </c>
      <c r="C347" s="18" t="s">
        <v>241</v>
      </c>
      <c r="D347" s="217">
        <v>120</v>
      </c>
      <c r="E347" s="217">
        <v>120</v>
      </c>
      <c r="F347" s="252">
        <v>100</v>
      </c>
    </row>
    <row r="348" spans="1:9" ht="25.5" x14ac:dyDescent="0.25">
      <c r="A348" s="249" t="s">
        <v>430</v>
      </c>
      <c r="B348" s="99" t="s">
        <v>1121</v>
      </c>
      <c r="C348" s="99"/>
      <c r="D348" s="216">
        <v>58798.3</v>
      </c>
      <c r="E348" s="216">
        <v>57701.4</v>
      </c>
      <c r="F348" s="250">
        <v>98.1</v>
      </c>
      <c r="H348" s="87"/>
      <c r="I348" s="101"/>
    </row>
    <row r="349" spans="1:9" x14ac:dyDescent="0.25">
      <c r="A349" s="251" t="s">
        <v>529</v>
      </c>
      <c r="B349" s="18" t="s">
        <v>1122</v>
      </c>
      <c r="C349" s="18"/>
      <c r="D349" s="217">
        <v>18488.099999999999</v>
      </c>
      <c r="E349" s="217">
        <v>17885.5</v>
      </c>
      <c r="F349" s="252">
        <v>96.7</v>
      </c>
    </row>
    <row r="350" spans="1:9" ht="38.25" x14ac:dyDescent="0.25">
      <c r="A350" s="251" t="s">
        <v>24</v>
      </c>
      <c r="B350" s="18" t="s">
        <v>1122</v>
      </c>
      <c r="C350" s="18" t="s">
        <v>25</v>
      </c>
      <c r="D350" s="217">
        <v>17265.5</v>
      </c>
      <c r="E350" s="217">
        <v>17262.900000000001</v>
      </c>
      <c r="F350" s="252">
        <v>100</v>
      </c>
    </row>
    <row r="351" spans="1:9" x14ac:dyDescent="0.25">
      <c r="A351" s="251" t="s">
        <v>142</v>
      </c>
      <c r="B351" s="18" t="s">
        <v>1122</v>
      </c>
      <c r="C351" s="18" t="s">
        <v>143</v>
      </c>
      <c r="D351" s="217">
        <v>17265.5</v>
      </c>
      <c r="E351" s="217">
        <v>17262.900000000001</v>
      </c>
      <c r="F351" s="252">
        <v>100</v>
      </c>
    </row>
    <row r="352" spans="1:9" ht="25.5" x14ac:dyDescent="0.25">
      <c r="A352" s="251" t="s">
        <v>40</v>
      </c>
      <c r="B352" s="18" t="s">
        <v>1122</v>
      </c>
      <c r="C352" s="18" t="s">
        <v>41</v>
      </c>
      <c r="D352" s="217">
        <v>1222.5999999999999</v>
      </c>
      <c r="E352" s="217">
        <v>622.6</v>
      </c>
      <c r="F352" s="252">
        <v>50.924259774251603</v>
      </c>
    </row>
    <row r="353" spans="1:6" ht="25.5" x14ac:dyDescent="0.25">
      <c r="A353" s="251" t="s">
        <v>42</v>
      </c>
      <c r="B353" s="18" t="s">
        <v>1122</v>
      </c>
      <c r="C353" s="18" t="s">
        <v>43</v>
      </c>
      <c r="D353" s="217">
        <v>1222.5999999999999</v>
      </c>
      <c r="E353" s="217">
        <v>622.6</v>
      </c>
      <c r="F353" s="252">
        <v>50.924259774251603</v>
      </c>
    </row>
    <row r="354" spans="1:6" x14ac:dyDescent="0.25">
      <c r="A354" s="251" t="s">
        <v>531</v>
      </c>
      <c r="B354" s="18" t="s">
        <v>1123</v>
      </c>
      <c r="C354" s="18"/>
      <c r="D354" s="217">
        <v>8200</v>
      </c>
      <c r="E354" s="217">
        <v>8112.2</v>
      </c>
      <c r="F354" s="252">
        <v>98.929268292682906</v>
      </c>
    </row>
    <row r="355" spans="1:6" ht="25.5" x14ac:dyDescent="0.25">
      <c r="A355" s="251" t="s">
        <v>40</v>
      </c>
      <c r="B355" s="18" t="s">
        <v>1123</v>
      </c>
      <c r="C355" s="18" t="s">
        <v>41</v>
      </c>
      <c r="D355" s="217">
        <v>8200</v>
      </c>
      <c r="E355" s="217">
        <v>8112.2</v>
      </c>
      <c r="F355" s="252">
        <v>98.929268292682906</v>
      </c>
    </row>
    <row r="356" spans="1:6" ht="25.5" x14ac:dyDescent="0.25">
      <c r="A356" s="251" t="s">
        <v>42</v>
      </c>
      <c r="B356" s="18" t="s">
        <v>1123</v>
      </c>
      <c r="C356" s="18" t="s">
        <v>43</v>
      </c>
      <c r="D356" s="217">
        <v>8200</v>
      </c>
      <c r="E356" s="217">
        <v>8112.2</v>
      </c>
      <c r="F356" s="252">
        <v>98.929268292682906</v>
      </c>
    </row>
    <row r="357" spans="1:6" x14ac:dyDescent="0.25">
      <c r="A357" s="251" t="s">
        <v>531</v>
      </c>
      <c r="B357" s="18" t="s">
        <v>1124</v>
      </c>
      <c r="C357" s="18"/>
      <c r="D357" s="217">
        <v>27656.6</v>
      </c>
      <c r="E357" s="217">
        <v>27397.9</v>
      </c>
      <c r="F357" s="252">
        <v>99.0645994084595</v>
      </c>
    </row>
    <row r="358" spans="1:6" ht="38.25" x14ac:dyDescent="0.25">
      <c r="A358" s="251" t="s">
        <v>24</v>
      </c>
      <c r="B358" s="18" t="s">
        <v>1124</v>
      </c>
      <c r="C358" s="18" t="s">
        <v>25</v>
      </c>
      <c r="D358" s="217">
        <v>22808.9</v>
      </c>
      <c r="E358" s="217">
        <v>22802.400000000001</v>
      </c>
      <c r="F358" s="252">
        <v>99.971502352152001</v>
      </c>
    </row>
    <row r="359" spans="1:6" x14ac:dyDescent="0.25">
      <c r="A359" s="251" t="s">
        <v>142</v>
      </c>
      <c r="B359" s="18" t="s">
        <v>1124</v>
      </c>
      <c r="C359" s="18" t="s">
        <v>143</v>
      </c>
      <c r="D359" s="217">
        <v>22808.9</v>
      </c>
      <c r="E359" s="217">
        <v>22802.400000000001</v>
      </c>
      <c r="F359" s="252">
        <v>99.971502352152001</v>
      </c>
    </row>
    <row r="360" spans="1:6" ht="25.5" x14ac:dyDescent="0.25">
      <c r="A360" s="251" t="s">
        <v>40</v>
      </c>
      <c r="B360" s="18" t="s">
        <v>1124</v>
      </c>
      <c r="C360" s="18" t="s">
        <v>41</v>
      </c>
      <c r="D360" s="217">
        <v>4769.7</v>
      </c>
      <c r="E360" s="217">
        <v>4538.5</v>
      </c>
      <c r="F360" s="252">
        <v>95.152734972849402</v>
      </c>
    </row>
    <row r="361" spans="1:6" ht="25.5" x14ac:dyDescent="0.25">
      <c r="A361" s="251" t="s">
        <v>42</v>
      </c>
      <c r="B361" s="18" t="s">
        <v>1124</v>
      </c>
      <c r="C361" s="18" t="s">
        <v>43</v>
      </c>
      <c r="D361" s="217">
        <v>4769.7</v>
      </c>
      <c r="E361" s="217">
        <v>4538.5</v>
      </c>
      <c r="F361" s="252">
        <v>95.152734972849402</v>
      </c>
    </row>
    <row r="362" spans="1:6" x14ac:dyDescent="0.25">
      <c r="A362" s="251" t="s">
        <v>100</v>
      </c>
      <c r="B362" s="18" t="s">
        <v>1124</v>
      </c>
      <c r="C362" s="18" t="s">
        <v>101</v>
      </c>
      <c r="D362" s="217">
        <v>78</v>
      </c>
      <c r="E362" s="217">
        <v>57</v>
      </c>
      <c r="F362" s="252">
        <v>73.076923076923094</v>
      </c>
    </row>
    <row r="363" spans="1:6" x14ac:dyDescent="0.25">
      <c r="A363" s="251" t="s">
        <v>102</v>
      </c>
      <c r="B363" s="18" t="s">
        <v>1124</v>
      </c>
      <c r="C363" s="18" t="s">
        <v>103</v>
      </c>
      <c r="D363" s="217">
        <v>78</v>
      </c>
      <c r="E363" s="217">
        <v>57</v>
      </c>
      <c r="F363" s="252">
        <v>73.076923076923094</v>
      </c>
    </row>
    <row r="364" spans="1:6" ht="51" x14ac:dyDescent="0.25">
      <c r="A364" s="251" t="s">
        <v>432</v>
      </c>
      <c r="B364" s="18" t="s">
        <v>1125</v>
      </c>
      <c r="C364" s="18"/>
      <c r="D364" s="217">
        <v>2399</v>
      </c>
      <c r="E364" s="217">
        <v>2276.5</v>
      </c>
      <c r="F364" s="252">
        <v>94.893705710712794</v>
      </c>
    </row>
    <row r="365" spans="1:6" ht="38.25" x14ac:dyDescent="0.25">
      <c r="A365" s="251" t="s">
        <v>24</v>
      </c>
      <c r="B365" s="18" t="s">
        <v>1125</v>
      </c>
      <c r="C365" s="18" t="s">
        <v>25</v>
      </c>
      <c r="D365" s="217">
        <v>1385.1</v>
      </c>
      <c r="E365" s="217">
        <v>1316.3</v>
      </c>
      <c r="F365" s="252">
        <v>95.032849613746293</v>
      </c>
    </row>
    <row r="366" spans="1:6" x14ac:dyDescent="0.25">
      <c r="A366" s="251" t="s">
        <v>142</v>
      </c>
      <c r="B366" s="18" t="s">
        <v>1125</v>
      </c>
      <c r="C366" s="18" t="s">
        <v>143</v>
      </c>
      <c r="D366" s="217">
        <v>1385.1</v>
      </c>
      <c r="E366" s="217">
        <v>1316.3</v>
      </c>
      <c r="F366" s="252">
        <v>95.032849613746293</v>
      </c>
    </row>
    <row r="367" spans="1:6" ht="25.5" x14ac:dyDescent="0.25">
      <c r="A367" s="251" t="s">
        <v>40</v>
      </c>
      <c r="B367" s="18" t="s">
        <v>1125</v>
      </c>
      <c r="C367" s="18" t="s">
        <v>41</v>
      </c>
      <c r="D367" s="217">
        <v>1013.9</v>
      </c>
      <c r="E367" s="217">
        <v>960.2</v>
      </c>
      <c r="F367" s="252">
        <v>94.703619686359602</v>
      </c>
    </row>
    <row r="368" spans="1:6" ht="25.5" x14ac:dyDescent="0.25">
      <c r="A368" s="251" t="s">
        <v>42</v>
      </c>
      <c r="B368" s="18" t="s">
        <v>1125</v>
      </c>
      <c r="C368" s="18" t="s">
        <v>43</v>
      </c>
      <c r="D368" s="217">
        <v>1013.9</v>
      </c>
      <c r="E368" s="217">
        <v>960.2</v>
      </c>
      <c r="F368" s="252">
        <v>94.703619686359602</v>
      </c>
    </row>
    <row r="369" spans="1:9" ht="63.75" x14ac:dyDescent="0.25">
      <c r="A369" s="251" t="s">
        <v>434</v>
      </c>
      <c r="B369" s="18" t="s">
        <v>1126</v>
      </c>
      <c r="C369" s="18"/>
      <c r="D369" s="217">
        <v>2054.6</v>
      </c>
      <c r="E369" s="217">
        <v>2029.3</v>
      </c>
      <c r="F369" s="252">
        <v>98.768616762386799</v>
      </c>
    </row>
    <row r="370" spans="1:9" ht="38.25" x14ac:dyDescent="0.25">
      <c r="A370" s="251" t="s">
        <v>24</v>
      </c>
      <c r="B370" s="18" t="s">
        <v>1126</v>
      </c>
      <c r="C370" s="18" t="s">
        <v>25</v>
      </c>
      <c r="D370" s="217">
        <v>2024.6</v>
      </c>
      <c r="E370" s="217">
        <v>1999.3</v>
      </c>
      <c r="F370" s="252">
        <v>98.750370443544398</v>
      </c>
    </row>
    <row r="371" spans="1:9" x14ac:dyDescent="0.25">
      <c r="A371" s="251" t="s">
        <v>142</v>
      </c>
      <c r="B371" s="18" t="s">
        <v>1126</v>
      </c>
      <c r="C371" s="18" t="s">
        <v>143</v>
      </c>
      <c r="D371" s="217">
        <v>2024.6</v>
      </c>
      <c r="E371" s="217">
        <v>1999.3</v>
      </c>
      <c r="F371" s="252">
        <v>98.750370443544398</v>
      </c>
    </row>
    <row r="372" spans="1:9" ht="25.5" x14ac:dyDescent="0.25">
      <c r="A372" s="251" t="s">
        <v>40</v>
      </c>
      <c r="B372" s="18" t="s">
        <v>1126</v>
      </c>
      <c r="C372" s="18" t="s">
        <v>41</v>
      </c>
      <c r="D372" s="217">
        <v>30</v>
      </c>
      <c r="E372" s="217">
        <v>30</v>
      </c>
      <c r="F372" s="252">
        <v>100</v>
      </c>
    </row>
    <row r="373" spans="1:9" ht="25.5" x14ac:dyDescent="0.25">
      <c r="A373" s="251" t="s">
        <v>42</v>
      </c>
      <c r="B373" s="18" t="s">
        <v>1126</v>
      </c>
      <c r="C373" s="18" t="s">
        <v>43</v>
      </c>
      <c r="D373" s="217">
        <v>30</v>
      </c>
      <c r="E373" s="217">
        <v>30</v>
      </c>
      <c r="F373" s="252">
        <v>100</v>
      </c>
    </row>
    <row r="374" spans="1:9" ht="38.25" x14ac:dyDescent="0.25">
      <c r="A374" s="247" t="s">
        <v>216</v>
      </c>
      <c r="B374" s="98" t="s">
        <v>1127</v>
      </c>
      <c r="C374" s="98"/>
      <c r="D374" s="215">
        <v>5513.3</v>
      </c>
      <c r="E374" s="215">
        <v>5513.3</v>
      </c>
      <c r="F374" s="248">
        <v>100</v>
      </c>
    </row>
    <row r="375" spans="1:9" ht="38.25" x14ac:dyDescent="0.25">
      <c r="A375" s="249" t="s">
        <v>218</v>
      </c>
      <c r="B375" s="99" t="s">
        <v>1128</v>
      </c>
      <c r="C375" s="99"/>
      <c r="D375" s="216">
        <v>5513.3</v>
      </c>
      <c r="E375" s="216">
        <v>5513.3</v>
      </c>
      <c r="F375" s="250">
        <v>100</v>
      </c>
      <c r="H375" s="87"/>
      <c r="I375" s="87"/>
    </row>
    <row r="376" spans="1:9" ht="25.5" x14ac:dyDescent="0.25">
      <c r="A376" s="251" t="s">
        <v>220</v>
      </c>
      <c r="B376" s="18" t="s">
        <v>1129</v>
      </c>
      <c r="C376" s="18"/>
      <c r="D376" s="217">
        <v>3137</v>
      </c>
      <c r="E376" s="217">
        <v>3137</v>
      </c>
      <c r="F376" s="252">
        <v>100</v>
      </c>
    </row>
    <row r="377" spans="1:9" ht="25.5" x14ac:dyDescent="0.25">
      <c r="A377" s="251" t="s">
        <v>40</v>
      </c>
      <c r="B377" s="18" t="s">
        <v>1129</v>
      </c>
      <c r="C377" s="18" t="s">
        <v>41</v>
      </c>
      <c r="D377" s="217">
        <v>3137</v>
      </c>
      <c r="E377" s="217">
        <v>3137</v>
      </c>
      <c r="F377" s="252">
        <v>100</v>
      </c>
    </row>
    <row r="378" spans="1:9" ht="25.5" x14ac:dyDescent="0.25">
      <c r="A378" s="251" t="s">
        <v>42</v>
      </c>
      <c r="B378" s="18" t="s">
        <v>1129</v>
      </c>
      <c r="C378" s="18" t="s">
        <v>43</v>
      </c>
      <c r="D378" s="217">
        <v>3137</v>
      </c>
      <c r="E378" s="217">
        <v>3137</v>
      </c>
      <c r="F378" s="252">
        <v>100</v>
      </c>
    </row>
    <row r="379" spans="1:9" ht="25.5" x14ac:dyDescent="0.25">
      <c r="A379" s="251" t="s">
        <v>222</v>
      </c>
      <c r="B379" s="18" t="s">
        <v>1130</v>
      </c>
      <c r="C379" s="18"/>
      <c r="D379" s="217">
        <v>2376.3000000000002</v>
      </c>
      <c r="E379" s="217">
        <v>2376.3000000000002</v>
      </c>
      <c r="F379" s="252">
        <v>100</v>
      </c>
    </row>
    <row r="380" spans="1:9" ht="25.5" x14ac:dyDescent="0.25">
      <c r="A380" s="251" t="s">
        <v>148</v>
      </c>
      <c r="B380" s="18" t="s">
        <v>1130</v>
      </c>
      <c r="C380" s="18" t="s">
        <v>149</v>
      </c>
      <c r="D380" s="217">
        <v>2376.3000000000002</v>
      </c>
      <c r="E380" s="217">
        <v>2376.3000000000002</v>
      </c>
      <c r="F380" s="252">
        <v>100</v>
      </c>
    </row>
    <row r="381" spans="1:9" x14ac:dyDescent="0.25">
      <c r="A381" s="251" t="s">
        <v>150</v>
      </c>
      <c r="B381" s="18" t="s">
        <v>1130</v>
      </c>
      <c r="C381" s="18" t="s">
        <v>151</v>
      </c>
      <c r="D381" s="217">
        <v>2376.3000000000002</v>
      </c>
      <c r="E381" s="217">
        <v>2376.3000000000002</v>
      </c>
      <c r="F381" s="252">
        <v>100</v>
      </c>
    </row>
    <row r="382" spans="1:9" ht="25.5" x14ac:dyDescent="0.25">
      <c r="A382" s="247" t="s">
        <v>224</v>
      </c>
      <c r="B382" s="98" t="s">
        <v>1131</v>
      </c>
      <c r="C382" s="98"/>
      <c r="D382" s="215">
        <v>1076</v>
      </c>
      <c r="E382" s="215">
        <v>1076</v>
      </c>
      <c r="F382" s="248">
        <v>100</v>
      </c>
    </row>
    <row r="383" spans="1:9" ht="63.75" x14ac:dyDescent="0.25">
      <c r="A383" s="249" t="s">
        <v>226</v>
      </c>
      <c r="B383" s="99" t="s">
        <v>1132</v>
      </c>
      <c r="C383" s="99"/>
      <c r="D383" s="216">
        <v>1076</v>
      </c>
      <c r="E383" s="216">
        <v>1076</v>
      </c>
      <c r="F383" s="250">
        <v>100</v>
      </c>
    </row>
    <row r="384" spans="1:9" ht="25.5" x14ac:dyDescent="0.25">
      <c r="A384" s="251" t="s">
        <v>228</v>
      </c>
      <c r="B384" s="18" t="s">
        <v>1133</v>
      </c>
      <c r="C384" s="18"/>
      <c r="D384" s="217">
        <v>1076</v>
      </c>
      <c r="E384" s="217">
        <v>1076</v>
      </c>
      <c r="F384" s="252">
        <v>100</v>
      </c>
    </row>
    <row r="385" spans="1:9" ht="25.5" x14ac:dyDescent="0.25">
      <c r="A385" s="251" t="s">
        <v>40</v>
      </c>
      <c r="B385" s="18" t="s">
        <v>1133</v>
      </c>
      <c r="C385" s="18" t="s">
        <v>41</v>
      </c>
      <c r="D385" s="217">
        <v>1076</v>
      </c>
      <c r="E385" s="217">
        <v>1076</v>
      </c>
      <c r="F385" s="252">
        <v>100</v>
      </c>
    </row>
    <row r="386" spans="1:9" ht="25.5" x14ac:dyDescent="0.25">
      <c r="A386" s="251" t="s">
        <v>42</v>
      </c>
      <c r="B386" s="18" t="s">
        <v>1133</v>
      </c>
      <c r="C386" s="18" t="s">
        <v>43</v>
      </c>
      <c r="D386" s="217">
        <v>1076</v>
      </c>
      <c r="E386" s="217">
        <v>1076</v>
      </c>
      <c r="F386" s="252">
        <v>100</v>
      </c>
    </row>
    <row r="387" spans="1:9" ht="25.5" x14ac:dyDescent="0.25">
      <c r="A387" s="247" t="s">
        <v>230</v>
      </c>
      <c r="B387" s="98" t="s">
        <v>1134</v>
      </c>
      <c r="C387" s="98"/>
      <c r="D387" s="215">
        <v>1833.5</v>
      </c>
      <c r="E387" s="215">
        <v>1833.5</v>
      </c>
      <c r="F387" s="248">
        <v>100</v>
      </c>
    </row>
    <row r="388" spans="1:9" x14ac:dyDescent="0.25">
      <c r="A388" s="249" t="s">
        <v>232</v>
      </c>
      <c r="B388" s="99" t="s">
        <v>1135</v>
      </c>
      <c r="C388" s="99"/>
      <c r="D388" s="216">
        <v>1833.5</v>
      </c>
      <c r="E388" s="216">
        <v>1833.5</v>
      </c>
      <c r="F388" s="250">
        <v>100</v>
      </c>
      <c r="H388" s="87"/>
      <c r="I388" s="87"/>
    </row>
    <row r="389" spans="1:9" ht="25.5" x14ac:dyDescent="0.25">
      <c r="A389" s="251" t="s">
        <v>234</v>
      </c>
      <c r="B389" s="18" t="s">
        <v>1136</v>
      </c>
      <c r="C389" s="18"/>
      <c r="D389" s="217">
        <v>879</v>
      </c>
      <c r="E389" s="217">
        <v>879</v>
      </c>
      <c r="F389" s="252">
        <v>100</v>
      </c>
    </row>
    <row r="390" spans="1:9" ht="25.5" x14ac:dyDescent="0.25">
      <c r="A390" s="251" t="s">
        <v>40</v>
      </c>
      <c r="B390" s="18" t="s">
        <v>1136</v>
      </c>
      <c r="C390" s="18" t="s">
        <v>41</v>
      </c>
      <c r="D390" s="217">
        <v>2</v>
      </c>
      <c r="E390" s="217">
        <v>2</v>
      </c>
      <c r="F390" s="252">
        <v>100</v>
      </c>
    </row>
    <row r="391" spans="1:9" ht="25.5" x14ac:dyDescent="0.25">
      <c r="A391" s="251" t="s">
        <v>42</v>
      </c>
      <c r="B391" s="18" t="s">
        <v>1136</v>
      </c>
      <c r="C391" s="18" t="s">
        <v>43</v>
      </c>
      <c r="D391" s="217">
        <v>2</v>
      </c>
      <c r="E391" s="217">
        <v>2</v>
      </c>
      <c r="F391" s="252">
        <v>100</v>
      </c>
    </row>
    <row r="392" spans="1:9" x14ac:dyDescent="0.25">
      <c r="A392" s="251" t="s">
        <v>114</v>
      </c>
      <c r="B392" s="18" t="s">
        <v>1136</v>
      </c>
      <c r="C392" s="18" t="s">
        <v>115</v>
      </c>
      <c r="D392" s="217">
        <v>877</v>
      </c>
      <c r="E392" s="217">
        <v>877</v>
      </c>
      <c r="F392" s="252">
        <v>100</v>
      </c>
    </row>
    <row r="393" spans="1:9" x14ac:dyDescent="0.25">
      <c r="A393" s="251" t="s">
        <v>207</v>
      </c>
      <c r="B393" s="18" t="s">
        <v>1136</v>
      </c>
      <c r="C393" s="18" t="s">
        <v>208</v>
      </c>
      <c r="D393" s="217">
        <v>877</v>
      </c>
      <c r="E393" s="217">
        <v>877</v>
      </c>
      <c r="F393" s="252">
        <v>100</v>
      </c>
    </row>
    <row r="394" spans="1:9" ht="25.5" x14ac:dyDescent="0.25">
      <c r="A394" s="251" t="s">
        <v>236</v>
      </c>
      <c r="B394" s="18" t="s">
        <v>1137</v>
      </c>
      <c r="C394" s="18"/>
      <c r="D394" s="217">
        <v>123</v>
      </c>
      <c r="E394" s="217">
        <v>123</v>
      </c>
      <c r="F394" s="252">
        <v>100</v>
      </c>
    </row>
    <row r="395" spans="1:9" ht="25.5" x14ac:dyDescent="0.25">
      <c r="A395" s="251" t="s">
        <v>40</v>
      </c>
      <c r="B395" s="18" t="s">
        <v>1137</v>
      </c>
      <c r="C395" s="18" t="s">
        <v>41</v>
      </c>
      <c r="D395" s="217">
        <v>123</v>
      </c>
      <c r="E395" s="217">
        <v>123</v>
      </c>
      <c r="F395" s="252">
        <v>100</v>
      </c>
    </row>
    <row r="396" spans="1:9" ht="25.5" x14ac:dyDescent="0.25">
      <c r="A396" s="251" t="s">
        <v>42</v>
      </c>
      <c r="B396" s="18" t="s">
        <v>1137</v>
      </c>
      <c r="C396" s="18" t="s">
        <v>43</v>
      </c>
      <c r="D396" s="217">
        <v>123</v>
      </c>
      <c r="E396" s="217">
        <v>123</v>
      </c>
      <c r="F396" s="252">
        <v>100</v>
      </c>
    </row>
    <row r="397" spans="1:9" ht="25.5" x14ac:dyDescent="0.25">
      <c r="A397" s="251" t="s">
        <v>238</v>
      </c>
      <c r="B397" s="18" t="s">
        <v>1138</v>
      </c>
      <c r="C397" s="18"/>
      <c r="D397" s="217">
        <v>307.5</v>
      </c>
      <c r="E397" s="217">
        <v>307.5</v>
      </c>
      <c r="F397" s="252">
        <v>100</v>
      </c>
    </row>
    <row r="398" spans="1:9" ht="25.5" x14ac:dyDescent="0.25">
      <c r="A398" s="251" t="s">
        <v>148</v>
      </c>
      <c r="B398" s="18" t="s">
        <v>1138</v>
      </c>
      <c r="C398" s="18" t="s">
        <v>149</v>
      </c>
      <c r="D398" s="217">
        <v>307.5</v>
      </c>
      <c r="E398" s="217">
        <v>307.5</v>
      </c>
      <c r="F398" s="252">
        <v>100</v>
      </c>
    </row>
    <row r="399" spans="1:9" x14ac:dyDescent="0.25">
      <c r="A399" s="251" t="s">
        <v>240</v>
      </c>
      <c r="B399" s="18" t="s">
        <v>1138</v>
      </c>
      <c r="C399" s="18" t="s">
        <v>241</v>
      </c>
      <c r="D399" s="217">
        <v>307.5</v>
      </c>
      <c r="E399" s="217">
        <v>307.5</v>
      </c>
      <c r="F399" s="252">
        <v>100</v>
      </c>
    </row>
    <row r="400" spans="1:9" ht="25.5" x14ac:dyDescent="0.25">
      <c r="A400" s="251" t="s">
        <v>242</v>
      </c>
      <c r="B400" s="18" t="s">
        <v>1139</v>
      </c>
      <c r="C400" s="18"/>
      <c r="D400" s="217">
        <v>524</v>
      </c>
      <c r="E400" s="217">
        <v>524</v>
      </c>
      <c r="F400" s="252">
        <v>100</v>
      </c>
    </row>
    <row r="401" spans="1:9" ht="38.25" x14ac:dyDescent="0.25">
      <c r="A401" s="251" t="s">
        <v>24</v>
      </c>
      <c r="B401" s="18" t="s">
        <v>1139</v>
      </c>
      <c r="C401" s="18" t="s">
        <v>25</v>
      </c>
      <c r="D401" s="217">
        <v>524</v>
      </c>
      <c r="E401" s="217">
        <v>524</v>
      </c>
      <c r="F401" s="252">
        <v>100</v>
      </c>
    </row>
    <row r="402" spans="1:9" x14ac:dyDescent="0.25">
      <c r="A402" s="251" t="s">
        <v>142</v>
      </c>
      <c r="B402" s="18" t="s">
        <v>1139</v>
      </c>
      <c r="C402" s="18" t="s">
        <v>143</v>
      </c>
      <c r="D402" s="217">
        <v>524</v>
      </c>
      <c r="E402" s="217">
        <v>524</v>
      </c>
      <c r="F402" s="252">
        <v>100</v>
      </c>
    </row>
    <row r="403" spans="1:9" x14ac:dyDescent="0.25">
      <c r="A403" s="247" t="s">
        <v>18</v>
      </c>
      <c r="B403" s="98" t="s">
        <v>1140</v>
      </c>
      <c r="C403" s="98"/>
      <c r="D403" s="215">
        <v>38687.800000000003</v>
      </c>
      <c r="E403" s="215">
        <v>38653</v>
      </c>
      <c r="F403" s="248">
        <v>99.9</v>
      </c>
    </row>
    <row r="404" spans="1:9" ht="25.5" x14ac:dyDescent="0.25">
      <c r="A404" s="249" t="s">
        <v>20</v>
      </c>
      <c r="B404" s="99" t="s">
        <v>1141</v>
      </c>
      <c r="C404" s="99"/>
      <c r="D404" s="216">
        <v>38687.800000000003</v>
      </c>
      <c r="E404" s="216">
        <v>38653</v>
      </c>
      <c r="F404" s="250">
        <v>99.9</v>
      </c>
    </row>
    <row r="405" spans="1:9" ht="25.5" x14ac:dyDescent="0.25">
      <c r="A405" s="251" t="s">
        <v>246</v>
      </c>
      <c r="B405" s="18" t="s">
        <v>1142</v>
      </c>
      <c r="C405" s="18"/>
      <c r="D405" s="217">
        <v>38687.800000000003</v>
      </c>
      <c r="E405" s="217">
        <v>38653</v>
      </c>
      <c r="F405" s="252">
        <v>99.9</v>
      </c>
      <c r="H405" s="87"/>
      <c r="I405" s="87"/>
    </row>
    <row r="406" spans="1:9" ht="38.25" x14ac:dyDescent="0.25">
      <c r="A406" s="251" t="s">
        <v>24</v>
      </c>
      <c r="B406" s="18" t="s">
        <v>1142</v>
      </c>
      <c r="C406" s="18" t="s">
        <v>25</v>
      </c>
      <c r="D406" s="217">
        <v>36714.1</v>
      </c>
      <c r="E406" s="217">
        <v>36697.4</v>
      </c>
      <c r="F406" s="252">
        <v>100</v>
      </c>
    </row>
    <row r="407" spans="1:9" x14ac:dyDescent="0.25">
      <c r="A407" s="251" t="s">
        <v>142</v>
      </c>
      <c r="B407" s="18" t="s">
        <v>1142</v>
      </c>
      <c r="C407" s="18" t="s">
        <v>143</v>
      </c>
      <c r="D407" s="217">
        <v>36714.1</v>
      </c>
      <c r="E407" s="217">
        <v>36697.4</v>
      </c>
      <c r="F407" s="252">
        <v>100</v>
      </c>
    </row>
    <row r="408" spans="1:9" ht="25.5" x14ac:dyDescent="0.25">
      <c r="A408" s="251" t="s">
        <v>40</v>
      </c>
      <c r="B408" s="18" t="s">
        <v>1142</v>
      </c>
      <c r="C408" s="18" t="s">
        <v>41</v>
      </c>
      <c r="D408" s="217">
        <v>1104.0999999999999</v>
      </c>
      <c r="E408" s="217">
        <v>1086</v>
      </c>
      <c r="F408" s="252">
        <v>98.4</v>
      </c>
    </row>
    <row r="409" spans="1:9" ht="25.5" x14ac:dyDescent="0.25">
      <c r="A409" s="251" t="s">
        <v>42</v>
      </c>
      <c r="B409" s="18" t="s">
        <v>1142</v>
      </c>
      <c r="C409" s="18" t="s">
        <v>43</v>
      </c>
      <c r="D409" s="217">
        <v>1104.0999999999999</v>
      </c>
      <c r="E409" s="217">
        <v>1086</v>
      </c>
      <c r="F409" s="252">
        <v>98.4</v>
      </c>
    </row>
    <row r="410" spans="1:9" x14ac:dyDescent="0.25">
      <c r="A410" s="251" t="s">
        <v>114</v>
      </c>
      <c r="B410" s="18" t="s">
        <v>1142</v>
      </c>
      <c r="C410" s="18" t="s">
        <v>115</v>
      </c>
      <c r="D410" s="217">
        <v>869.6</v>
      </c>
      <c r="E410" s="217">
        <v>869.6</v>
      </c>
      <c r="F410" s="252">
        <v>100</v>
      </c>
    </row>
    <row r="411" spans="1:9" x14ac:dyDescent="0.25">
      <c r="A411" s="251" t="s">
        <v>161</v>
      </c>
      <c r="B411" s="18" t="s">
        <v>1142</v>
      </c>
      <c r="C411" s="18" t="s">
        <v>162</v>
      </c>
      <c r="D411" s="217">
        <v>869.6</v>
      </c>
      <c r="E411" s="217">
        <v>869.6</v>
      </c>
      <c r="F411" s="252">
        <v>100</v>
      </c>
    </row>
    <row r="412" spans="1:9" x14ac:dyDescent="0.25">
      <c r="A412" s="245" t="s">
        <v>78</v>
      </c>
      <c r="B412" s="96" t="s">
        <v>1143</v>
      </c>
      <c r="C412" s="96"/>
      <c r="D412" s="214">
        <v>40358.5</v>
      </c>
      <c r="E412" s="214">
        <v>39686.699999999997</v>
      </c>
      <c r="F412" s="246">
        <v>98.3</v>
      </c>
      <c r="H412" s="100"/>
      <c r="I412" s="89"/>
    </row>
    <row r="413" spans="1:9" ht="57.75" customHeight="1" x14ac:dyDescent="0.25">
      <c r="A413" s="247" t="s">
        <v>80</v>
      </c>
      <c r="B413" s="98" t="s">
        <v>1144</v>
      </c>
      <c r="C413" s="98"/>
      <c r="D413" s="215">
        <v>3793</v>
      </c>
      <c r="E413" s="215">
        <v>3180.5</v>
      </c>
      <c r="F413" s="248">
        <v>83.9</v>
      </c>
    </row>
    <row r="414" spans="1:9" ht="72.75" customHeight="1" x14ac:dyDescent="0.25">
      <c r="A414" s="249" t="s">
        <v>82</v>
      </c>
      <c r="B414" s="99" t="s">
        <v>1145</v>
      </c>
      <c r="C414" s="99"/>
      <c r="D414" s="216">
        <v>3793</v>
      </c>
      <c r="E414" s="216">
        <v>3180.5</v>
      </c>
      <c r="F414" s="250">
        <v>83.9</v>
      </c>
    </row>
    <row r="415" spans="1:9" ht="102" x14ac:dyDescent="0.25">
      <c r="A415" s="251" t="s">
        <v>84</v>
      </c>
      <c r="B415" s="18" t="s">
        <v>1146</v>
      </c>
      <c r="C415" s="18"/>
      <c r="D415" s="217">
        <v>3793</v>
      </c>
      <c r="E415" s="217">
        <v>3180.5</v>
      </c>
      <c r="F415" s="252">
        <v>83.9</v>
      </c>
    </row>
    <row r="416" spans="1:9" ht="38.25" x14ac:dyDescent="0.25">
      <c r="A416" s="251" t="s">
        <v>24</v>
      </c>
      <c r="B416" s="18" t="s">
        <v>1146</v>
      </c>
      <c r="C416" s="18" t="s">
        <v>25</v>
      </c>
      <c r="D416" s="217">
        <v>2977.8</v>
      </c>
      <c r="E416" s="217">
        <v>2658.4</v>
      </c>
      <c r="F416" s="252">
        <v>89.3</v>
      </c>
    </row>
    <row r="417" spans="1:6" x14ac:dyDescent="0.25">
      <c r="A417" s="251" t="s">
        <v>26</v>
      </c>
      <c r="B417" s="18" t="s">
        <v>1146</v>
      </c>
      <c r="C417" s="18" t="s">
        <v>27</v>
      </c>
      <c r="D417" s="217">
        <v>2977.8</v>
      </c>
      <c r="E417" s="217">
        <v>2658.4</v>
      </c>
      <c r="F417" s="252">
        <v>89.3</v>
      </c>
    </row>
    <row r="418" spans="1:6" ht="25.5" x14ac:dyDescent="0.25">
      <c r="A418" s="251" t="s">
        <v>40</v>
      </c>
      <c r="B418" s="18" t="s">
        <v>1146</v>
      </c>
      <c r="C418" s="18" t="s">
        <v>41</v>
      </c>
      <c r="D418" s="217">
        <v>815.2</v>
      </c>
      <c r="E418" s="217">
        <v>522.1</v>
      </c>
      <c r="F418" s="252">
        <v>64</v>
      </c>
    </row>
    <row r="419" spans="1:6" ht="25.5" x14ac:dyDescent="0.25">
      <c r="A419" s="251" t="s">
        <v>42</v>
      </c>
      <c r="B419" s="18" t="s">
        <v>1146</v>
      </c>
      <c r="C419" s="18" t="s">
        <v>43</v>
      </c>
      <c r="D419" s="217">
        <v>815.2</v>
      </c>
      <c r="E419" s="217">
        <v>522.1</v>
      </c>
      <c r="F419" s="252">
        <v>64</v>
      </c>
    </row>
    <row r="420" spans="1:6" x14ac:dyDescent="0.25">
      <c r="A420" s="247" t="s">
        <v>788</v>
      </c>
      <c r="B420" s="98" t="s">
        <v>1147</v>
      </c>
      <c r="C420" s="98"/>
      <c r="D420" s="215">
        <v>8461.5</v>
      </c>
      <c r="E420" s="215">
        <v>8460.1</v>
      </c>
      <c r="F420" s="248">
        <v>100</v>
      </c>
    </row>
    <row r="421" spans="1:6" ht="38.25" x14ac:dyDescent="0.25">
      <c r="A421" s="249" t="s">
        <v>790</v>
      </c>
      <c r="B421" s="99" t="s">
        <v>1148</v>
      </c>
      <c r="C421" s="99"/>
      <c r="D421" s="216">
        <v>8461.5</v>
      </c>
      <c r="E421" s="216">
        <v>8460.1</v>
      </c>
      <c r="F421" s="250">
        <v>100</v>
      </c>
    </row>
    <row r="422" spans="1:6" x14ac:dyDescent="0.25">
      <c r="A422" s="251" t="s">
        <v>792</v>
      </c>
      <c r="B422" s="18" t="s">
        <v>1149</v>
      </c>
      <c r="C422" s="18"/>
      <c r="D422" s="217">
        <v>8461.5</v>
      </c>
      <c r="E422" s="217">
        <v>8460.1</v>
      </c>
      <c r="F422" s="252">
        <v>100</v>
      </c>
    </row>
    <row r="423" spans="1:6" x14ac:dyDescent="0.25">
      <c r="A423" s="251" t="s">
        <v>114</v>
      </c>
      <c r="B423" s="18" t="s">
        <v>1149</v>
      </c>
      <c r="C423" s="18" t="s">
        <v>115</v>
      </c>
      <c r="D423" s="217">
        <v>8461.5</v>
      </c>
      <c r="E423" s="217">
        <v>8460.1</v>
      </c>
      <c r="F423" s="252">
        <v>100</v>
      </c>
    </row>
    <row r="424" spans="1:6" x14ac:dyDescent="0.25">
      <c r="A424" s="251" t="s">
        <v>161</v>
      </c>
      <c r="B424" s="18" t="s">
        <v>1149</v>
      </c>
      <c r="C424" s="18" t="s">
        <v>162</v>
      </c>
      <c r="D424" s="217">
        <v>8461.5</v>
      </c>
      <c r="E424" s="217">
        <v>8460.1</v>
      </c>
      <c r="F424" s="252">
        <v>100</v>
      </c>
    </row>
    <row r="425" spans="1:6" ht="25.5" x14ac:dyDescent="0.25">
      <c r="A425" s="247" t="s">
        <v>794</v>
      </c>
      <c r="B425" s="98" t="s">
        <v>1150</v>
      </c>
      <c r="C425" s="98"/>
      <c r="D425" s="215">
        <v>27810</v>
      </c>
      <c r="E425" s="215">
        <v>27752.3</v>
      </c>
      <c r="F425" s="248">
        <v>99.8</v>
      </c>
    </row>
    <row r="426" spans="1:6" ht="38.25" x14ac:dyDescent="0.25">
      <c r="A426" s="249" t="s">
        <v>796</v>
      </c>
      <c r="B426" s="99" t="s">
        <v>1151</v>
      </c>
      <c r="C426" s="99"/>
      <c r="D426" s="216">
        <v>27810</v>
      </c>
      <c r="E426" s="216">
        <v>27752.3</v>
      </c>
      <c r="F426" s="250">
        <v>99.8</v>
      </c>
    </row>
    <row r="427" spans="1:6" ht="38.25" x14ac:dyDescent="0.25">
      <c r="A427" s="251" t="s">
        <v>798</v>
      </c>
      <c r="B427" s="18" t="s">
        <v>1152</v>
      </c>
      <c r="C427" s="18"/>
      <c r="D427" s="217">
        <v>27810</v>
      </c>
      <c r="E427" s="217">
        <v>27752.3</v>
      </c>
      <c r="F427" s="252">
        <v>99.8</v>
      </c>
    </row>
    <row r="428" spans="1:6" x14ac:dyDescent="0.25">
      <c r="A428" s="251" t="s">
        <v>499</v>
      </c>
      <c r="B428" s="18" t="s">
        <v>1152</v>
      </c>
      <c r="C428" s="18" t="s">
        <v>500</v>
      </c>
      <c r="D428" s="217">
        <v>27810</v>
      </c>
      <c r="E428" s="217">
        <v>27752.3</v>
      </c>
      <c r="F428" s="252">
        <v>99.8</v>
      </c>
    </row>
    <row r="429" spans="1:6" x14ac:dyDescent="0.25">
      <c r="A429" s="251" t="s">
        <v>501</v>
      </c>
      <c r="B429" s="18" t="s">
        <v>1152</v>
      </c>
      <c r="C429" s="18" t="s">
        <v>502</v>
      </c>
      <c r="D429" s="217">
        <v>27810</v>
      </c>
      <c r="E429" s="217">
        <v>27752.3</v>
      </c>
      <c r="F429" s="252">
        <v>99.8</v>
      </c>
    </row>
    <row r="430" spans="1:6" x14ac:dyDescent="0.25">
      <c r="A430" s="247" t="s">
        <v>779</v>
      </c>
      <c r="B430" s="98" t="s">
        <v>1153</v>
      </c>
      <c r="C430" s="98"/>
      <c r="D430" s="215">
        <v>294</v>
      </c>
      <c r="E430" s="215">
        <v>293.8</v>
      </c>
      <c r="F430" s="248">
        <v>99.9</v>
      </c>
    </row>
    <row r="431" spans="1:6" ht="25.5" x14ac:dyDescent="0.25">
      <c r="A431" s="249" t="s">
        <v>781</v>
      </c>
      <c r="B431" s="99" t="s">
        <v>1154</v>
      </c>
      <c r="C431" s="99"/>
      <c r="D431" s="216">
        <v>294</v>
      </c>
      <c r="E431" s="216">
        <v>293.8</v>
      </c>
      <c r="F431" s="250">
        <v>99.9</v>
      </c>
    </row>
    <row r="432" spans="1:6" x14ac:dyDescent="0.25">
      <c r="A432" s="251" t="s">
        <v>783</v>
      </c>
      <c r="B432" s="18" t="s">
        <v>1155</v>
      </c>
      <c r="C432" s="18"/>
      <c r="D432" s="217">
        <v>294</v>
      </c>
      <c r="E432" s="217">
        <v>293.8</v>
      </c>
      <c r="F432" s="252">
        <v>99.9</v>
      </c>
    </row>
    <row r="433" spans="1:9" x14ac:dyDescent="0.25">
      <c r="A433" s="251" t="s">
        <v>114</v>
      </c>
      <c r="B433" s="18" t="s">
        <v>1155</v>
      </c>
      <c r="C433" s="18" t="s">
        <v>115</v>
      </c>
      <c r="D433" s="217">
        <v>294</v>
      </c>
      <c r="E433" s="217">
        <v>293.8</v>
      </c>
      <c r="F433" s="252">
        <v>99.9</v>
      </c>
    </row>
    <row r="434" spans="1:9" x14ac:dyDescent="0.25">
      <c r="A434" s="251" t="s">
        <v>161</v>
      </c>
      <c r="B434" s="18" t="s">
        <v>1155</v>
      </c>
      <c r="C434" s="18" t="s">
        <v>162</v>
      </c>
      <c r="D434" s="217">
        <v>294</v>
      </c>
      <c r="E434" s="217">
        <v>293.8</v>
      </c>
      <c r="F434" s="252">
        <v>99.9</v>
      </c>
    </row>
    <row r="435" spans="1:9" ht="25.5" x14ac:dyDescent="0.25">
      <c r="A435" s="245" t="s">
        <v>86</v>
      </c>
      <c r="B435" s="96" t="s">
        <v>1156</v>
      </c>
      <c r="C435" s="96"/>
      <c r="D435" s="214">
        <v>113886.9</v>
      </c>
      <c r="E435" s="214">
        <v>113036.1</v>
      </c>
      <c r="F435" s="246">
        <v>99.3</v>
      </c>
      <c r="H435" s="100"/>
      <c r="I435" s="100"/>
    </row>
    <row r="436" spans="1:9" x14ac:dyDescent="0.25">
      <c r="A436" s="247" t="s">
        <v>475</v>
      </c>
      <c r="B436" s="98" t="s">
        <v>1157</v>
      </c>
      <c r="C436" s="98"/>
      <c r="D436" s="215">
        <v>64.7</v>
      </c>
      <c r="E436" s="215">
        <v>64.7</v>
      </c>
      <c r="F436" s="248">
        <v>100</v>
      </c>
    </row>
    <row r="437" spans="1:9" ht="38.25" x14ac:dyDescent="0.25">
      <c r="A437" s="249" t="s">
        <v>477</v>
      </c>
      <c r="B437" s="99" t="s">
        <v>1158</v>
      </c>
      <c r="C437" s="99"/>
      <c r="D437" s="216">
        <v>64.7</v>
      </c>
      <c r="E437" s="216">
        <v>64.7</v>
      </c>
      <c r="F437" s="250">
        <v>100</v>
      </c>
    </row>
    <row r="438" spans="1:9" ht="25.5" x14ac:dyDescent="0.25">
      <c r="A438" s="251" t="s">
        <v>479</v>
      </c>
      <c r="B438" s="18" t="s">
        <v>1159</v>
      </c>
      <c r="C438" s="18"/>
      <c r="D438" s="217">
        <v>64.7</v>
      </c>
      <c r="E438" s="217">
        <v>64.7</v>
      </c>
      <c r="F438" s="252">
        <v>100</v>
      </c>
    </row>
    <row r="439" spans="1:9" ht="25.5" x14ac:dyDescent="0.25">
      <c r="A439" s="251" t="s">
        <v>40</v>
      </c>
      <c r="B439" s="18" t="s">
        <v>1159</v>
      </c>
      <c r="C439" s="18" t="s">
        <v>41</v>
      </c>
      <c r="D439" s="217">
        <v>64.7</v>
      </c>
      <c r="E439" s="217">
        <v>64.7</v>
      </c>
      <c r="F439" s="252">
        <v>100</v>
      </c>
    </row>
    <row r="440" spans="1:9" ht="25.5" x14ac:dyDescent="0.25">
      <c r="A440" s="251" t="s">
        <v>42</v>
      </c>
      <c r="B440" s="18" t="s">
        <v>1159</v>
      </c>
      <c r="C440" s="18" t="s">
        <v>43</v>
      </c>
      <c r="D440" s="217">
        <v>64.7</v>
      </c>
      <c r="E440" s="217">
        <v>64.7</v>
      </c>
      <c r="F440" s="252">
        <v>100</v>
      </c>
    </row>
    <row r="441" spans="1:9" x14ac:dyDescent="0.25">
      <c r="A441" s="247" t="s">
        <v>481</v>
      </c>
      <c r="B441" s="98" t="s">
        <v>1160</v>
      </c>
      <c r="C441" s="98"/>
      <c r="D441" s="215">
        <v>99436.7</v>
      </c>
      <c r="E441" s="215">
        <v>98878</v>
      </c>
      <c r="F441" s="248">
        <v>99.4</v>
      </c>
    </row>
    <row r="442" spans="1:9" ht="51" x14ac:dyDescent="0.25">
      <c r="A442" s="249" t="s">
        <v>483</v>
      </c>
      <c r="B442" s="99" t="s">
        <v>1161</v>
      </c>
      <c r="C442" s="99"/>
      <c r="D442" s="216">
        <v>99436.7</v>
      </c>
      <c r="E442" s="216">
        <v>98878</v>
      </c>
      <c r="F442" s="250">
        <v>99.4</v>
      </c>
      <c r="H442" s="87"/>
      <c r="I442" s="101"/>
    </row>
    <row r="443" spans="1:9" ht="38.25" x14ac:dyDescent="0.25">
      <c r="A443" s="251" t="s">
        <v>485</v>
      </c>
      <c r="B443" s="18" t="s">
        <v>1162</v>
      </c>
      <c r="C443" s="18"/>
      <c r="D443" s="217">
        <v>571.5</v>
      </c>
      <c r="E443" s="217">
        <f>E444</f>
        <v>387.6</v>
      </c>
      <c r="F443" s="252">
        <v>67.8</v>
      </c>
    </row>
    <row r="444" spans="1:9" ht="25.5" x14ac:dyDescent="0.25">
      <c r="A444" s="251" t="s">
        <v>40</v>
      </c>
      <c r="B444" s="18" t="s">
        <v>1162</v>
      </c>
      <c r="C444" s="18" t="s">
        <v>41</v>
      </c>
      <c r="D444" s="217">
        <v>571.5</v>
      </c>
      <c r="E444" s="217">
        <f>E445</f>
        <v>387.6</v>
      </c>
      <c r="F444" s="252">
        <v>67.8</v>
      </c>
    </row>
    <row r="445" spans="1:9" ht="25.5" x14ac:dyDescent="0.25">
      <c r="A445" s="251" t="s">
        <v>42</v>
      </c>
      <c r="B445" s="18" t="s">
        <v>1162</v>
      </c>
      <c r="C445" s="18" t="s">
        <v>43</v>
      </c>
      <c r="D445" s="217">
        <v>571.5</v>
      </c>
      <c r="E445" s="217">
        <v>387.6</v>
      </c>
      <c r="F445" s="252">
        <v>67.8</v>
      </c>
    </row>
    <row r="446" spans="1:9" ht="25.5" x14ac:dyDescent="0.25">
      <c r="A446" s="251" t="s">
        <v>604</v>
      </c>
      <c r="B446" s="18" t="s">
        <v>1163</v>
      </c>
      <c r="C446" s="18"/>
      <c r="D446" s="217">
        <v>98865.2</v>
      </c>
      <c r="E446" s="217">
        <v>98490.4</v>
      </c>
      <c r="F446" s="252">
        <v>99.6</v>
      </c>
    </row>
    <row r="447" spans="1:9" x14ac:dyDescent="0.25">
      <c r="A447" s="251" t="s">
        <v>499</v>
      </c>
      <c r="B447" s="18" t="s">
        <v>1163</v>
      </c>
      <c r="C447" s="18" t="s">
        <v>500</v>
      </c>
      <c r="D447" s="217">
        <v>98865.2</v>
      </c>
      <c r="E447" s="217">
        <v>98490.4</v>
      </c>
      <c r="F447" s="252">
        <v>99.6</v>
      </c>
    </row>
    <row r="448" spans="1:9" x14ac:dyDescent="0.25">
      <c r="A448" s="251" t="s">
        <v>501</v>
      </c>
      <c r="B448" s="18" t="s">
        <v>1163</v>
      </c>
      <c r="C448" s="18" t="s">
        <v>502</v>
      </c>
      <c r="D448" s="217">
        <v>98865.2</v>
      </c>
      <c r="E448" s="217">
        <v>98490.4</v>
      </c>
      <c r="F448" s="252">
        <v>99.6</v>
      </c>
    </row>
    <row r="449" spans="1:9" ht="25.5" x14ac:dyDescent="0.25">
      <c r="A449" s="247" t="s">
        <v>487</v>
      </c>
      <c r="B449" s="98" t="s">
        <v>1164</v>
      </c>
      <c r="C449" s="98"/>
      <c r="D449" s="215">
        <v>48</v>
      </c>
      <c r="E449" s="215">
        <v>48</v>
      </c>
      <c r="F449" s="248">
        <v>100</v>
      </c>
    </row>
    <row r="450" spans="1:9" ht="38.25" x14ac:dyDescent="0.25">
      <c r="A450" s="249" t="s">
        <v>489</v>
      </c>
      <c r="B450" s="99" t="s">
        <v>1165</v>
      </c>
      <c r="C450" s="99"/>
      <c r="D450" s="216">
        <v>48</v>
      </c>
      <c r="E450" s="216">
        <v>48</v>
      </c>
      <c r="F450" s="250">
        <v>100</v>
      </c>
    </row>
    <row r="451" spans="1:9" ht="38.25" x14ac:dyDescent="0.25">
      <c r="A451" s="251" t="s">
        <v>491</v>
      </c>
      <c r="B451" s="18" t="s">
        <v>1166</v>
      </c>
      <c r="C451" s="18"/>
      <c r="D451" s="217">
        <v>48</v>
      </c>
      <c r="E451" s="217">
        <v>48</v>
      </c>
      <c r="F451" s="252">
        <v>100</v>
      </c>
    </row>
    <row r="452" spans="1:9" ht="25.5" x14ac:dyDescent="0.25">
      <c r="A452" s="251" t="s">
        <v>40</v>
      </c>
      <c r="B452" s="18" t="s">
        <v>1166</v>
      </c>
      <c r="C452" s="18" t="s">
        <v>41</v>
      </c>
      <c r="D452" s="217">
        <v>48</v>
      </c>
      <c r="E452" s="217">
        <v>48</v>
      </c>
      <c r="F452" s="252">
        <v>100</v>
      </c>
    </row>
    <row r="453" spans="1:9" ht="25.5" x14ac:dyDescent="0.25">
      <c r="A453" s="251" t="s">
        <v>42</v>
      </c>
      <c r="B453" s="18" t="s">
        <v>1166</v>
      </c>
      <c r="C453" s="18" t="s">
        <v>43</v>
      </c>
      <c r="D453" s="217">
        <v>48</v>
      </c>
      <c r="E453" s="217">
        <v>48</v>
      </c>
      <c r="F453" s="252">
        <v>100</v>
      </c>
    </row>
    <row r="454" spans="1:9" x14ac:dyDescent="0.25">
      <c r="A454" s="247" t="s">
        <v>493</v>
      </c>
      <c r="B454" s="98" t="s">
        <v>1167</v>
      </c>
      <c r="C454" s="98"/>
      <c r="D454" s="215">
        <v>2892.2</v>
      </c>
      <c r="E454" s="215">
        <v>2642.5</v>
      </c>
      <c r="F454" s="248">
        <v>91.4</v>
      </c>
    </row>
    <row r="455" spans="1:9" ht="25.5" x14ac:dyDescent="0.25">
      <c r="A455" s="249" t="s">
        <v>495</v>
      </c>
      <c r="B455" s="99" t="s">
        <v>1168</v>
      </c>
      <c r="C455" s="99"/>
      <c r="D455" s="216">
        <v>2892.2</v>
      </c>
      <c r="E455" s="216">
        <v>2642.5</v>
      </c>
      <c r="F455" s="250">
        <v>91.4</v>
      </c>
    </row>
    <row r="456" spans="1:9" ht="25.5" x14ac:dyDescent="0.25">
      <c r="A456" s="251" t="s">
        <v>497</v>
      </c>
      <c r="B456" s="18" t="s">
        <v>1169</v>
      </c>
      <c r="C456" s="18"/>
      <c r="D456" s="217">
        <v>2892.2</v>
      </c>
      <c r="E456" s="217">
        <v>2642.5</v>
      </c>
      <c r="F456" s="252">
        <v>91.4</v>
      </c>
    </row>
    <row r="457" spans="1:9" x14ac:dyDescent="0.25">
      <c r="A457" s="251" t="s">
        <v>499</v>
      </c>
      <c r="B457" s="18" t="s">
        <v>1169</v>
      </c>
      <c r="C457" s="18" t="s">
        <v>500</v>
      </c>
      <c r="D457" s="217">
        <v>2892.2</v>
      </c>
      <c r="E457" s="217">
        <v>2642.5</v>
      </c>
      <c r="F457" s="252">
        <v>91.4</v>
      </c>
    </row>
    <row r="458" spans="1:9" x14ac:dyDescent="0.25">
      <c r="A458" s="251" t="s">
        <v>501</v>
      </c>
      <c r="B458" s="18" t="s">
        <v>1169</v>
      </c>
      <c r="C458" s="18" t="s">
        <v>502</v>
      </c>
      <c r="D458" s="217">
        <v>2892.2</v>
      </c>
      <c r="E458" s="217">
        <v>2642.5</v>
      </c>
      <c r="F458" s="252">
        <v>91.4</v>
      </c>
    </row>
    <row r="459" spans="1:9" x14ac:dyDescent="0.25">
      <c r="A459" s="247" t="s">
        <v>18</v>
      </c>
      <c r="B459" s="98" t="s">
        <v>1170</v>
      </c>
      <c r="C459" s="98"/>
      <c r="D459" s="215">
        <v>11445.3</v>
      </c>
      <c r="E459" s="215">
        <v>11402.9</v>
      </c>
      <c r="F459" s="248">
        <v>99.6</v>
      </c>
    </row>
    <row r="460" spans="1:9" ht="25.5" x14ac:dyDescent="0.25">
      <c r="A460" s="249" t="s">
        <v>20</v>
      </c>
      <c r="B460" s="99" t="s">
        <v>1171</v>
      </c>
      <c r="C460" s="99"/>
      <c r="D460" s="216">
        <v>11445.3</v>
      </c>
      <c r="E460" s="216">
        <v>11402.9</v>
      </c>
      <c r="F460" s="250">
        <v>99.6</v>
      </c>
      <c r="H460" s="87"/>
      <c r="I460" s="87"/>
    </row>
    <row r="461" spans="1:9" ht="38.25" x14ac:dyDescent="0.25">
      <c r="A461" s="251" t="s">
        <v>503</v>
      </c>
      <c r="B461" s="18" t="s">
        <v>1172</v>
      </c>
      <c r="C461" s="18"/>
      <c r="D461" s="217">
        <v>580.79999999999995</v>
      </c>
      <c r="E461" s="217">
        <v>580.79999999999995</v>
      </c>
      <c r="F461" s="252">
        <v>100</v>
      </c>
    </row>
    <row r="462" spans="1:9" ht="25.5" x14ac:dyDescent="0.25">
      <c r="A462" s="251" t="s">
        <v>40</v>
      </c>
      <c r="B462" s="18" t="s">
        <v>1172</v>
      </c>
      <c r="C462" s="18" t="s">
        <v>41</v>
      </c>
      <c r="D462" s="217">
        <v>580.79999999999995</v>
      </c>
      <c r="E462" s="217">
        <v>580.79999999999995</v>
      </c>
      <c r="F462" s="252">
        <v>100</v>
      </c>
    </row>
    <row r="463" spans="1:9" ht="25.5" x14ac:dyDescent="0.25">
      <c r="A463" s="251" t="s">
        <v>42</v>
      </c>
      <c r="B463" s="18" t="s">
        <v>1172</v>
      </c>
      <c r="C463" s="18" t="s">
        <v>43</v>
      </c>
      <c r="D463" s="217">
        <v>580.79999999999995</v>
      </c>
      <c r="E463" s="217">
        <v>580.79999999999995</v>
      </c>
      <c r="F463" s="252">
        <v>100</v>
      </c>
    </row>
    <row r="464" spans="1:9" ht="38.25" x14ac:dyDescent="0.25">
      <c r="A464" s="251" t="s">
        <v>505</v>
      </c>
      <c r="B464" s="18" t="s">
        <v>1173</v>
      </c>
      <c r="C464" s="18"/>
      <c r="D464" s="217">
        <v>1235.5</v>
      </c>
      <c r="E464" s="217">
        <v>1230.9000000000001</v>
      </c>
      <c r="F464" s="252">
        <v>99.6</v>
      </c>
    </row>
    <row r="465" spans="1:6" ht="25.5" x14ac:dyDescent="0.25">
      <c r="A465" s="251" t="s">
        <v>40</v>
      </c>
      <c r="B465" s="18" t="s">
        <v>1173</v>
      </c>
      <c r="C465" s="18" t="s">
        <v>41</v>
      </c>
      <c r="D465" s="217">
        <v>1235.5</v>
      </c>
      <c r="E465" s="217">
        <v>1230.9000000000001</v>
      </c>
      <c r="F465" s="252">
        <v>99.6</v>
      </c>
    </row>
    <row r="466" spans="1:6" ht="25.5" x14ac:dyDescent="0.25">
      <c r="A466" s="251" t="s">
        <v>42</v>
      </c>
      <c r="B466" s="18" t="s">
        <v>1173</v>
      </c>
      <c r="C466" s="18" t="s">
        <v>43</v>
      </c>
      <c r="D466" s="217">
        <v>1235.5</v>
      </c>
      <c r="E466" s="217">
        <v>1230.9000000000001</v>
      </c>
      <c r="F466" s="252">
        <v>99.6</v>
      </c>
    </row>
    <row r="467" spans="1:6" ht="38.25" x14ac:dyDescent="0.25">
      <c r="A467" s="251" t="s">
        <v>507</v>
      </c>
      <c r="B467" s="18" t="s">
        <v>1174</v>
      </c>
      <c r="C467" s="18"/>
      <c r="D467" s="217">
        <v>1127.3</v>
      </c>
      <c r="E467" s="217">
        <v>1123.7</v>
      </c>
      <c r="F467" s="252">
        <v>99.7</v>
      </c>
    </row>
    <row r="468" spans="1:6" ht="25.5" x14ac:dyDescent="0.25">
      <c r="A468" s="251" t="s">
        <v>40</v>
      </c>
      <c r="B468" s="18" t="s">
        <v>1174</v>
      </c>
      <c r="C468" s="18" t="s">
        <v>41</v>
      </c>
      <c r="D468" s="217">
        <v>1127.3</v>
      </c>
      <c r="E468" s="217">
        <v>1123.7</v>
      </c>
      <c r="F468" s="252">
        <v>99.7</v>
      </c>
    </row>
    <row r="469" spans="1:6" ht="25.5" x14ac:dyDescent="0.25">
      <c r="A469" s="251" t="s">
        <v>42</v>
      </c>
      <c r="B469" s="18" t="s">
        <v>1174</v>
      </c>
      <c r="C469" s="18" t="s">
        <v>43</v>
      </c>
      <c r="D469" s="217">
        <v>1127.3</v>
      </c>
      <c r="E469" s="217">
        <v>1123.7</v>
      </c>
      <c r="F469" s="252">
        <v>99.7</v>
      </c>
    </row>
    <row r="470" spans="1:6" ht="38.25" x14ac:dyDescent="0.25">
      <c r="A470" s="251" t="s">
        <v>505</v>
      </c>
      <c r="B470" s="18" t="s">
        <v>1175</v>
      </c>
      <c r="C470" s="18"/>
      <c r="D470" s="217">
        <v>1096</v>
      </c>
      <c r="E470" s="217">
        <v>1094.3</v>
      </c>
      <c r="F470" s="252">
        <v>99.8</v>
      </c>
    </row>
    <row r="471" spans="1:6" ht="38.25" x14ac:dyDescent="0.25">
      <c r="A471" s="251" t="s">
        <v>24</v>
      </c>
      <c r="B471" s="18" t="s">
        <v>1175</v>
      </c>
      <c r="C471" s="18" t="s">
        <v>25</v>
      </c>
      <c r="D471" s="217">
        <v>1096</v>
      </c>
      <c r="E471" s="217">
        <v>1094.3</v>
      </c>
      <c r="F471" s="252">
        <v>99.8</v>
      </c>
    </row>
    <row r="472" spans="1:6" x14ac:dyDescent="0.25">
      <c r="A472" s="251" t="s">
        <v>142</v>
      </c>
      <c r="B472" s="18" t="s">
        <v>1175</v>
      </c>
      <c r="C472" s="18" t="s">
        <v>143</v>
      </c>
      <c r="D472" s="217">
        <v>1096</v>
      </c>
      <c r="E472" s="217">
        <v>1094.3</v>
      </c>
      <c r="F472" s="252">
        <v>99.8</v>
      </c>
    </row>
    <row r="473" spans="1:6" ht="25.5" x14ac:dyDescent="0.25">
      <c r="A473" s="251" t="s">
        <v>458</v>
      </c>
      <c r="B473" s="18" t="s">
        <v>1176</v>
      </c>
      <c r="C473" s="18"/>
      <c r="D473" s="217">
        <v>6773.7</v>
      </c>
      <c r="E473" s="217">
        <v>6773.7</v>
      </c>
      <c r="F473" s="252">
        <v>100</v>
      </c>
    </row>
    <row r="474" spans="1:6" ht="25.5" x14ac:dyDescent="0.25">
      <c r="A474" s="251" t="s">
        <v>148</v>
      </c>
      <c r="B474" s="18" t="s">
        <v>1176</v>
      </c>
      <c r="C474" s="18" t="s">
        <v>149</v>
      </c>
      <c r="D474" s="217">
        <v>6773.7</v>
      </c>
      <c r="E474" s="217">
        <v>6773.7</v>
      </c>
      <c r="F474" s="252">
        <v>100</v>
      </c>
    </row>
    <row r="475" spans="1:6" x14ac:dyDescent="0.25">
      <c r="A475" s="251" t="s">
        <v>150</v>
      </c>
      <c r="B475" s="18" t="s">
        <v>1176</v>
      </c>
      <c r="C475" s="18" t="s">
        <v>151</v>
      </c>
      <c r="D475" s="217">
        <v>6773.7</v>
      </c>
      <c r="E475" s="217">
        <v>6773.7</v>
      </c>
      <c r="F475" s="252">
        <v>100</v>
      </c>
    </row>
    <row r="476" spans="1:6" ht="25.5" x14ac:dyDescent="0.25">
      <c r="A476" s="251" t="s">
        <v>90</v>
      </c>
      <c r="B476" s="18" t="s">
        <v>1177</v>
      </c>
      <c r="C476" s="18"/>
      <c r="D476" s="217">
        <v>632</v>
      </c>
      <c r="E476" s="217">
        <v>599.5</v>
      </c>
      <c r="F476" s="252">
        <v>94.9</v>
      </c>
    </row>
    <row r="477" spans="1:6" ht="38.25" x14ac:dyDescent="0.25">
      <c r="A477" s="251" t="s">
        <v>24</v>
      </c>
      <c r="B477" s="18" t="s">
        <v>1177</v>
      </c>
      <c r="C477" s="18" t="s">
        <v>25</v>
      </c>
      <c r="D477" s="217">
        <v>569.9</v>
      </c>
      <c r="E477" s="217">
        <v>564.79999999999995</v>
      </c>
      <c r="F477" s="252">
        <v>99.1</v>
      </c>
    </row>
    <row r="478" spans="1:6" x14ac:dyDescent="0.25">
      <c r="A478" s="251" t="s">
        <v>26</v>
      </c>
      <c r="B478" s="18" t="s">
        <v>1177</v>
      </c>
      <c r="C478" s="18" t="s">
        <v>27</v>
      </c>
      <c r="D478" s="217">
        <v>569.9</v>
      </c>
      <c r="E478" s="217">
        <v>564.79999999999995</v>
      </c>
      <c r="F478" s="252">
        <v>99.1</v>
      </c>
    </row>
    <row r="479" spans="1:6" ht="25.5" x14ac:dyDescent="0.25">
      <c r="A479" s="251" t="s">
        <v>40</v>
      </c>
      <c r="B479" s="18" t="s">
        <v>1177</v>
      </c>
      <c r="C479" s="18" t="s">
        <v>41</v>
      </c>
      <c r="D479" s="217">
        <v>62.1</v>
      </c>
      <c r="E479" s="217">
        <v>34.700000000000003</v>
      </c>
      <c r="F479" s="252">
        <v>55.9</v>
      </c>
    </row>
    <row r="480" spans="1:6" ht="25.5" x14ac:dyDescent="0.25">
      <c r="A480" s="251" t="s">
        <v>42</v>
      </c>
      <c r="B480" s="18" t="s">
        <v>1177</v>
      </c>
      <c r="C480" s="18" t="s">
        <v>43</v>
      </c>
      <c r="D480" s="217">
        <v>62.1</v>
      </c>
      <c r="E480" s="217">
        <v>34.700000000000003</v>
      </c>
      <c r="F480" s="252">
        <v>55.9</v>
      </c>
    </row>
    <row r="481" spans="1:9" x14ac:dyDescent="0.25">
      <c r="A481" s="245" t="s">
        <v>436</v>
      </c>
      <c r="B481" s="96" t="s">
        <v>1178</v>
      </c>
      <c r="C481" s="96"/>
      <c r="D481" s="214">
        <v>8089</v>
      </c>
      <c r="E481" s="214">
        <v>6640.4</v>
      </c>
      <c r="F481" s="246">
        <v>82.1</v>
      </c>
      <c r="H481" s="100"/>
      <c r="I481" s="100"/>
    </row>
    <row r="482" spans="1:9" x14ac:dyDescent="0.25">
      <c r="A482" s="247" t="s">
        <v>438</v>
      </c>
      <c r="B482" s="98" t="s">
        <v>1179</v>
      </c>
      <c r="C482" s="98"/>
      <c r="D482" s="215">
        <v>5417.2</v>
      </c>
      <c r="E482" s="215">
        <v>5417.2</v>
      </c>
      <c r="F482" s="248">
        <v>100</v>
      </c>
    </row>
    <row r="483" spans="1:9" ht="25.5" x14ac:dyDescent="0.25">
      <c r="A483" s="249" t="s">
        <v>440</v>
      </c>
      <c r="B483" s="99" t="s">
        <v>1180</v>
      </c>
      <c r="C483" s="99"/>
      <c r="D483" s="216">
        <v>5417.2</v>
      </c>
      <c r="E483" s="216">
        <v>5417.2</v>
      </c>
      <c r="F483" s="250">
        <v>100</v>
      </c>
    </row>
    <row r="484" spans="1:9" x14ac:dyDescent="0.25">
      <c r="A484" s="251" t="s">
        <v>442</v>
      </c>
      <c r="B484" s="18" t="s">
        <v>1181</v>
      </c>
      <c r="C484" s="18"/>
      <c r="D484" s="217">
        <v>5417.2</v>
      </c>
      <c r="E484" s="217">
        <v>5417.2</v>
      </c>
      <c r="F484" s="252">
        <v>100</v>
      </c>
    </row>
    <row r="485" spans="1:9" x14ac:dyDescent="0.25">
      <c r="A485" s="251" t="s">
        <v>100</v>
      </c>
      <c r="B485" s="18" t="s">
        <v>1181</v>
      </c>
      <c r="C485" s="18" t="s">
        <v>101</v>
      </c>
      <c r="D485" s="217">
        <v>5417.2</v>
      </c>
      <c r="E485" s="217">
        <v>5417.2</v>
      </c>
      <c r="F485" s="252">
        <v>100</v>
      </c>
    </row>
    <row r="486" spans="1:9" ht="25.5" x14ac:dyDescent="0.25">
      <c r="A486" s="251" t="s">
        <v>199</v>
      </c>
      <c r="B486" s="18" t="s">
        <v>1181</v>
      </c>
      <c r="C486" s="18" t="s">
        <v>200</v>
      </c>
      <c r="D486" s="217">
        <v>5417.2</v>
      </c>
      <c r="E486" s="217">
        <v>5417.2</v>
      </c>
      <c r="F486" s="252">
        <v>100</v>
      </c>
    </row>
    <row r="487" spans="1:9" ht="25.5" x14ac:dyDescent="0.25">
      <c r="A487" s="247" t="s">
        <v>444</v>
      </c>
      <c r="B487" s="98" t="s">
        <v>1182</v>
      </c>
      <c r="C487" s="98"/>
      <c r="D487" s="215">
        <v>2671.8</v>
      </c>
      <c r="E487" s="215">
        <v>1223.2</v>
      </c>
      <c r="F487" s="248">
        <v>45.8</v>
      </c>
    </row>
    <row r="488" spans="1:9" ht="25.5" x14ac:dyDescent="0.25">
      <c r="A488" s="249" t="s">
        <v>446</v>
      </c>
      <c r="B488" s="99" t="s">
        <v>1183</v>
      </c>
      <c r="C488" s="99"/>
      <c r="D488" s="216">
        <v>2671.8</v>
      </c>
      <c r="E488" s="216">
        <v>1223.2</v>
      </c>
      <c r="F488" s="250">
        <v>45.8</v>
      </c>
    </row>
    <row r="489" spans="1:9" ht="25.5" x14ac:dyDescent="0.25">
      <c r="A489" s="251" t="s">
        <v>448</v>
      </c>
      <c r="B489" s="18" t="s">
        <v>1184</v>
      </c>
      <c r="C489" s="18"/>
      <c r="D489" s="217">
        <v>2671.8</v>
      </c>
      <c r="E489" s="217">
        <v>1223.2</v>
      </c>
      <c r="F489" s="252">
        <v>45.8</v>
      </c>
    </row>
    <row r="490" spans="1:9" ht="25.5" x14ac:dyDescent="0.25">
      <c r="A490" s="251" t="s">
        <v>40</v>
      </c>
      <c r="B490" s="18" t="s">
        <v>1184</v>
      </c>
      <c r="C490" s="18" t="s">
        <v>41</v>
      </c>
      <c r="D490" s="217">
        <v>2671.8</v>
      </c>
      <c r="E490" s="217">
        <v>1223.2</v>
      </c>
      <c r="F490" s="252">
        <v>45.8</v>
      </c>
    </row>
    <row r="491" spans="1:9" ht="25.5" x14ac:dyDescent="0.25">
      <c r="A491" s="251" t="s">
        <v>42</v>
      </c>
      <c r="B491" s="18" t="s">
        <v>1184</v>
      </c>
      <c r="C491" s="18" t="s">
        <v>43</v>
      </c>
      <c r="D491" s="217">
        <v>2671.8</v>
      </c>
      <c r="E491" s="217">
        <v>1223.2</v>
      </c>
      <c r="F491" s="252">
        <v>45.8</v>
      </c>
    </row>
    <row r="492" spans="1:9" ht="25.5" x14ac:dyDescent="0.25">
      <c r="A492" s="245" t="s">
        <v>16</v>
      </c>
      <c r="B492" s="96" t="s">
        <v>1185</v>
      </c>
      <c r="C492" s="96"/>
      <c r="D492" s="214">
        <v>1284669.3999999999</v>
      </c>
      <c r="E492" s="214">
        <v>1255324.2</v>
      </c>
      <c r="F492" s="246">
        <v>97.7</v>
      </c>
      <c r="H492" s="87"/>
      <c r="I492" s="87"/>
    </row>
    <row r="493" spans="1:9" x14ac:dyDescent="0.25">
      <c r="A493" s="247" t="s">
        <v>92</v>
      </c>
      <c r="B493" s="98" t="s">
        <v>1186</v>
      </c>
      <c r="C493" s="98"/>
      <c r="D493" s="215">
        <v>215899.7</v>
      </c>
      <c r="E493" s="215">
        <v>215525.1</v>
      </c>
      <c r="F493" s="248">
        <v>99.8</v>
      </c>
    </row>
    <row r="494" spans="1:9" ht="25.5" x14ac:dyDescent="0.25">
      <c r="A494" s="249" t="s">
        <v>144</v>
      </c>
      <c r="B494" s="99" t="s">
        <v>1187</v>
      </c>
      <c r="C494" s="99"/>
      <c r="D494" s="216">
        <v>199549.7</v>
      </c>
      <c r="E494" s="216">
        <v>199175.6</v>
      </c>
      <c r="F494" s="250">
        <v>99.8</v>
      </c>
      <c r="H494" s="87"/>
      <c r="I494" s="87"/>
    </row>
    <row r="495" spans="1:9" ht="25.5" x14ac:dyDescent="0.25">
      <c r="A495" s="251" t="s">
        <v>460</v>
      </c>
      <c r="B495" s="18" t="s">
        <v>1188</v>
      </c>
      <c r="C495" s="18"/>
      <c r="D495" s="217">
        <v>788.4</v>
      </c>
      <c r="E495" s="217">
        <v>512.29999999999995</v>
      </c>
      <c r="F495" s="252">
        <v>65</v>
      </c>
    </row>
    <row r="496" spans="1:9" ht="25.5" x14ac:dyDescent="0.25">
      <c r="A496" s="251" t="s">
        <v>148</v>
      </c>
      <c r="B496" s="18" t="s">
        <v>1188</v>
      </c>
      <c r="C496" s="18" t="s">
        <v>149</v>
      </c>
      <c r="D496" s="217">
        <v>788.4</v>
      </c>
      <c r="E496" s="217">
        <v>512.29999999999995</v>
      </c>
      <c r="F496" s="252">
        <v>65</v>
      </c>
    </row>
    <row r="497" spans="1:6" x14ac:dyDescent="0.25">
      <c r="A497" s="251" t="s">
        <v>150</v>
      </c>
      <c r="B497" s="18" t="s">
        <v>1188</v>
      </c>
      <c r="C497" s="18" t="s">
        <v>151</v>
      </c>
      <c r="D497" s="217">
        <v>788.4</v>
      </c>
      <c r="E497" s="217">
        <v>512.29999999999995</v>
      </c>
      <c r="F497" s="252">
        <v>65</v>
      </c>
    </row>
    <row r="498" spans="1:6" ht="25.5" x14ac:dyDescent="0.25">
      <c r="A498" s="251" t="s">
        <v>146</v>
      </c>
      <c r="B498" s="18" t="s">
        <v>1189</v>
      </c>
      <c r="C498" s="18"/>
      <c r="D498" s="217">
        <v>167805.5</v>
      </c>
      <c r="E498" s="217">
        <v>167805.5</v>
      </c>
      <c r="F498" s="252">
        <v>100</v>
      </c>
    </row>
    <row r="499" spans="1:6" ht="25.5" x14ac:dyDescent="0.25">
      <c r="A499" s="251" t="s">
        <v>148</v>
      </c>
      <c r="B499" s="18" t="s">
        <v>1189</v>
      </c>
      <c r="C499" s="18" t="s">
        <v>149</v>
      </c>
      <c r="D499" s="217">
        <v>167805.5</v>
      </c>
      <c r="E499" s="217">
        <v>167805.5</v>
      </c>
      <c r="F499" s="252">
        <v>100</v>
      </c>
    </row>
    <row r="500" spans="1:6" x14ac:dyDescent="0.25">
      <c r="A500" s="251" t="s">
        <v>150</v>
      </c>
      <c r="B500" s="18" t="s">
        <v>1189</v>
      </c>
      <c r="C500" s="18" t="s">
        <v>151</v>
      </c>
      <c r="D500" s="217">
        <v>167805.5</v>
      </c>
      <c r="E500" s="217">
        <v>167805.5</v>
      </c>
      <c r="F500" s="252">
        <v>100</v>
      </c>
    </row>
    <row r="501" spans="1:6" x14ac:dyDescent="0.25">
      <c r="A501" s="251" t="s">
        <v>462</v>
      </c>
      <c r="B501" s="18" t="s">
        <v>1190</v>
      </c>
      <c r="C501" s="18"/>
      <c r="D501" s="217">
        <v>30955.8</v>
      </c>
      <c r="E501" s="217">
        <v>30857.8</v>
      </c>
      <c r="F501" s="252">
        <v>99.7</v>
      </c>
    </row>
    <row r="502" spans="1:6" ht="25.5" x14ac:dyDescent="0.25">
      <c r="A502" s="251" t="s">
        <v>40</v>
      </c>
      <c r="B502" s="18" t="s">
        <v>1190</v>
      </c>
      <c r="C502" s="18" t="s">
        <v>41</v>
      </c>
      <c r="D502" s="217">
        <v>30955.8</v>
      </c>
      <c r="E502" s="217">
        <v>30857.8</v>
      </c>
      <c r="F502" s="252">
        <v>99.7</v>
      </c>
    </row>
    <row r="503" spans="1:6" ht="25.5" x14ac:dyDescent="0.25">
      <c r="A503" s="251" t="s">
        <v>42</v>
      </c>
      <c r="B503" s="18" t="s">
        <v>1190</v>
      </c>
      <c r="C503" s="18" t="s">
        <v>43</v>
      </c>
      <c r="D503" s="217">
        <v>30955.8</v>
      </c>
      <c r="E503" s="217">
        <v>30857.8</v>
      </c>
      <c r="F503" s="252">
        <v>99.7</v>
      </c>
    </row>
    <row r="504" spans="1:6" ht="25.5" x14ac:dyDescent="0.25">
      <c r="A504" s="249" t="s">
        <v>94</v>
      </c>
      <c r="B504" s="99" t="s">
        <v>1191</v>
      </c>
      <c r="C504" s="99"/>
      <c r="D504" s="216">
        <v>15290</v>
      </c>
      <c r="E504" s="216">
        <v>15290</v>
      </c>
      <c r="F504" s="250">
        <v>100</v>
      </c>
    </row>
    <row r="505" spans="1:6" ht="25.5" x14ac:dyDescent="0.25">
      <c r="A505" s="251" t="s">
        <v>96</v>
      </c>
      <c r="B505" s="18" t="s">
        <v>1192</v>
      </c>
      <c r="C505" s="18"/>
      <c r="D505" s="217">
        <v>15290</v>
      </c>
      <c r="E505" s="217">
        <v>15290</v>
      </c>
      <c r="F505" s="252">
        <v>100</v>
      </c>
    </row>
    <row r="506" spans="1:6" ht="38.25" x14ac:dyDescent="0.25">
      <c r="A506" s="251" t="s">
        <v>24</v>
      </c>
      <c r="B506" s="18" t="s">
        <v>1192</v>
      </c>
      <c r="C506" s="18" t="s">
        <v>25</v>
      </c>
      <c r="D506" s="217">
        <v>13462.6</v>
      </c>
      <c r="E506" s="217">
        <v>13462.6</v>
      </c>
      <c r="F506" s="252">
        <v>100</v>
      </c>
    </row>
    <row r="507" spans="1:6" x14ac:dyDescent="0.25">
      <c r="A507" s="251" t="s">
        <v>26</v>
      </c>
      <c r="B507" s="18" t="s">
        <v>1192</v>
      </c>
      <c r="C507" s="18" t="s">
        <v>27</v>
      </c>
      <c r="D507" s="217">
        <v>13462.6</v>
      </c>
      <c r="E507" s="217">
        <v>13462.6</v>
      </c>
      <c r="F507" s="252">
        <v>100</v>
      </c>
    </row>
    <row r="508" spans="1:6" ht="25.5" x14ac:dyDescent="0.25">
      <c r="A508" s="251" t="s">
        <v>40</v>
      </c>
      <c r="B508" s="18" t="s">
        <v>1192</v>
      </c>
      <c r="C508" s="18" t="s">
        <v>41</v>
      </c>
      <c r="D508" s="217">
        <v>1827.4</v>
      </c>
      <c r="E508" s="217">
        <v>1827.4</v>
      </c>
      <c r="F508" s="252">
        <v>100</v>
      </c>
    </row>
    <row r="509" spans="1:6" ht="25.5" x14ac:dyDescent="0.25">
      <c r="A509" s="251" t="s">
        <v>42</v>
      </c>
      <c r="B509" s="18" t="s">
        <v>1192</v>
      </c>
      <c r="C509" s="18" t="s">
        <v>43</v>
      </c>
      <c r="D509" s="217">
        <v>1827.4</v>
      </c>
      <c r="E509" s="217">
        <v>1827.4</v>
      </c>
      <c r="F509" s="252">
        <v>100</v>
      </c>
    </row>
    <row r="510" spans="1:6" ht="25.5" x14ac:dyDescent="0.25">
      <c r="A510" s="249" t="s">
        <v>20</v>
      </c>
      <c r="B510" s="99" t="s">
        <v>1193</v>
      </c>
      <c r="C510" s="99"/>
      <c r="D510" s="216">
        <v>1060</v>
      </c>
      <c r="E510" s="216">
        <v>1059.5</v>
      </c>
      <c r="F510" s="250">
        <v>100</v>
      </c>
    </row>
    <row r="511" spans="1:6" x14ac:dyDescent="0.25">
      <c r="A511" s="251" t="s">
        <v>153</v>
      </c>
      <c r="B511" s="18" t="s">
        <v>1194</v>
      </c>
      <c r="C511" s="18"/>
      <c r="D511" s="217">
        <v>1060</v>
      </c>
      <c r="E511" s="217">
        <v>1059.5</v>
      </c>
      <c r="F511" s="252">
        <v>100</v>
      </c>
    </row>
    <row r="512" spans="1:6" ht="25.5" x14ac:dyDescent="0.25">
      <c r="A512" s="251" t="s">
        <v>40</v>
      </c>
      <c r="B512" s="18" t="s">
        <v>1194</v>
      </c>
      <c r="C512" s="18" t="s">
        <v>41</v>
      </c>
      <c r="D512" s="217">
        <v>1060</v>
      </c>
      <c r="E512" s="217">
        <v>1059.5</v>
      </c>
      <c r="F512" s="252">
        <v>100</v>
      </c>
    </row>
    <row r="513" spans="1:9" ht="25.5" x14ac:dyDescent="0.25">
      <c r="A513" s="251" t="s">
        <v>42</v>
      </c>
      <c r="B513" s="18" t="s">
        <v>1194</v>
      </c>
      <c r="C513" s="18" t="s">
        <v>43</v>
      </c>
      <c r="D513" s="217">
        <v>1060</v>
      </c>
      <c r="E513" s="217">
        <v>1059.5</v>
      </c>
      <c r="F513" s="252">
        <v>100</v>
      </c>
    </row>
    <row r="514" spans="1:9" x14ac:dyDescent="0.25">
      <c r="A514" s="247" t="s">
        <v>686</v>
      </c>
      <c r="B514" s="98" t="s">
        <v>1195</v>
      </c>
      <c r="C514" s="98"/>
      <c r="D514" s="215">
        <v>176.7</v>
      </c>
      <c r="E514" s="215">
        <v>176.7</v>
      </c>
      <c r="F514" s="248">
        <v>100</v>
      </c>
    </row>
    <row r="515" spans="1:9" ht="25.5" x14ac:dyDescent="0.25">
      <c r="A515" s="249" t="s">
        <v>688</v>
      </c>
      <c r="B515" s="99" t="s">
        <v>1196</v>
      </c>
      <c r="C515" s="99"/>
      <c r="D515" s="216">
        <v>176.7</v>
      </c>
      <c r="E515" s="216">
        <v>176.7</v>
      </c>
      <c r="F515" s="250">
        <v>100</v>
      </c>
    </row>
    <row r="516" spans="1:9" ht="63.75" x14ac:dyDescent="0.25">
      <c r="A516" s="251" t="s">
        <v>690</v>
      </c>
      <c r="B516" s="18" t="s">
        <v>1197</v>
      </c>
      <c r="C516" s="18"/>
      <c r="D516" s="217">
        <v>176.7</v>
      </c>
      <c r="E516" s="217">
        <v>176.7</v>
      </c>
      <c r="F516" s="252">
        <v>100</v>
      </c>
    </row>
    <row r="517" spans="1:9" ht="25.5" x14ac:dyDescent="0.25">
      <c r="A517" s="251" t="s">
        <v>40</v>
      </c>
      <c r="B517" s="18" t="s">
        <v>1197</v>
      </c>
      <c r="C517" s="18" t="s">
        <v>41</v>
      </c>
      <c r="D517" s="217">
        <v>176.7</v>
      </c>
      <c r="E517" s="217">
        <v>176.7</v>
      </c>
      <c r="F517" s="252">
        <v>100</v>
      </c>
    </row>
    <row r="518" spans="1:9" ht="25.5" x14ac:dyDescent="0.25">
      <c r="A518" s="251" t="s">
        <v>42</v>
      </c>
      <c r="B518" s="18" t="s">
        <v>1197</v>
      </c>
      <c r="C518" s="18" t="s">
        <v>43</v>
      </c>
      <c r="D518" s="217">
        <v>176.7</v>
      </c>
      <c r="E518" s="217">
        <v>176.7</v>
      </c>
      <c r="F518" s="252">
        <v>100</v>
      </c>
    </row>
    <row r="519" spans="1:9" x14ac:dyDescent="0.25">
      <c r="A519" s="247" t="s">
        <v>871</v>
      </c>
      <c r="B519" s="98" t="s">
        <v>1198</v>
      </c>
      <c r="C519" s="98"/>
      <c r="D519" s="215">
        <v>34726.300000000003</v>
      </c>
      <c r="E519" s="215">
        <v>34201.5</v>
      </c>
      <c r="F519" s="248">
        <v>98.5</v>
      </c>
    </row>
    <row r="520" spans="1:9" x14ac:dyDescent="0.25">
      <c r="A520" s="249" t="s">
        <v>873</v>
      </c>
      <c r="B520" s="99" t="s">
        <v>1199</v>
      </c>
      <c r="C520" s="99"/>
      <c r="D520" s="216">
        <v>34726.300000000003</v>
      </c>
      <c r="E520" s="216">
        <v>34201.5</v>
      </c>
      <c r="F520" s="250">
        <v>98.5</v>
      </c>
    </row>
    <row r="521" spans="1:9" x14ac:dyDescent="0.25">
      <c r="A521" s="251" t="s">
        <v>875</v>
      </c>
      <c r="B521" s="18" t="s">
        <v>1200</v>
      </c>
      <c r="C521" s="18"/>
      <c r="D521" s="217">
        <v>34726.300000000003</v>
      </c>
      <c r="E521" s="217">
        <v>34201.5</v>
      </c>
      <c r="F521" s="252">
        <v>98.5</v>
      </c>
    </row>
    <row r="522" spans="1:9" x14ac:dyDescent="0.25">
      <c r="A522" s="251" t="s">
        <v>877</v>
      </c>
      <c r="B522" s="18" t="s">
        <v>1200</v>
      </c>
      <c r="C522" s="18" t="s">
        <v>878</v>
      </c>
      <c r="D522" s="217">
        <v>34726.300000000003</v>
      </c>
      <c r="E522" s="217">
        <v>34201.5</v>
      </c>
      <c r="F522" s="252">
        <v>98.5</v>
      </c>
    </row>
    <row r="523" spans="1:9" x14ac:dyDescent="0.25">
      <c r="A523" s="251" t="s">
        <v>875</v>
      </c>
      <c r="B523" s="18" t="s">
        <v>1200</v>
      </c>
      <c r="C523" s="18" t="s">
        <v>879</v>
      </c>
      <c r="D523" s="217">
        <v>34726.300000000003</v>
      </c>
      <c r="E523" s="217">
        <v>34201.5</v>
      </c>
      <c r="F523" s="252">
        <v>98.5</v>
      </c>
    </row>
    <row r="524" spans="1:9" x14ac:dyDescent="0.25">
      <c r="A524" s="247" t="s">
        <v>18</v>
      </c>
      <c r="B524" s="98" t="s">
        <v>1201</v>
      </c>
      <c r="C524" s="98"/>
      <c r="D524" s="215">
        <v>1033866.7</v>
      </c>
      <c r="E524" s="215">
        <v>1005420.9</v>
      </c>
      <c r="F524" s="248">
        <v>97.2</v>
      </c>
    </row>
    <row r="525" spans="1:9" ht="25.5" x14ac:dyDescent="0.25">
      <c r="A525" s="249" t="s">
        <v>20</v>
      </c>
      <c r="B525" s="99" t="s">
        <v>1202</v>
      </c>
      <c r="C525" s="99"/>
      <c r="D525" s="216">
        <v>1033866.7</v>
      </c>
      <c r="E525" s="216">
        <v>1005420.9</v>
      </c>
      <c r="F525" s="250">
        <v>97.2</v>
      </c>
      <c r="H525" s="87"/>
      <c r="I525" s="87"/>
    </row>
    <row r="526" spans="1:9" x14ac:dyDescent="0.25">
      <c r="A526" s="251" t="s">
        <v>22</v>
      </c>
      <c r="B526" s="18" t="s">
        <v>1203</v>
      </c>
      <c r="C526" s="18"/>
      <c r="D526" s="217">
        <v>3070.9</v>
      </c>
      <c r="E526" s="217">
        <v>3044.6</v>
      </c>
      <c r="F526" s="252">
        <v>99.1</v>
      </c>
    </row>
    <row r="527" spans="1:9" ht="38.25" x14ac:dyDescent="0.25">
      <c r="A527" s="251" t="s">
        <v>24</v>
      </c>
      <c r="B527" s="18" t="s">
        <v>1203</v>
      </c>
      <c r="C527" s="18" t="s">
        <v>25</v>
      </c>
      <c r="D527" s="217">
        <v>3070.9</v>
      </c>
      <c r="E527" s="217">
        <v>3044.6</v>
      </c>
      <c r="F527" s="252">
        <v>99.1</v>
      </c>
    </row>
    <row r="528" spans="1:9" x14ac:dyDescent="0.25">
      <c r="A528" s="251" t="s">
        <v>26</v>
      </c>
      <c r="B528" s="18" t="s">
        <v>1203</v>
      </c>
      <c r="C528" s="18" t="s">
        <v>27</v>
      </c>
      <c r="D528" s="217">
        <v>3070.9</v>
      </c>
      <c r="E528" s="217">
        <v>3044.6</v>
      </c>
      <c r="F528" s="252">
        <v>99.1</v>
      </c>
    </row>
    <row r="529" spans="1:6" x14ac:dyDescent="0.25">
      <c r="A529" s="251" t="s">
        <v>98</v>
      </c>
      <c r="B529" s="18" t="s">
        <v>1204</v>
      </c>
      <c r="C529" s="18"/>
      <c r="D529" s="217">
        <v>398779.6</v>
      </c>
      <c r="E529" s="217">
        <v>381290.4</v>
      </c>
      <c r="F529" s="252">
        <v>95.6</v>
      </c>
    </row>
    <row r="530" spans="1:6" ht="38.25" x14ac:dyDescent="0.25">
      <c r="A530" s="251" t="s">
        <v>24</v>
      </c>
      <c r="B530" s="18" t="s">
        <v>1204</v>
      </c>
      <c r="C530" s="18" t="s">
        <v>25</v>
      </c>
      <c r="D530" s="217">
        <v>333799.2</v>
      </c>
      <c r="E530" s="217">
        <v>324608.2</v>
      </c>
      <c r="F530" s="252">
        <v>97.2</v>
      </c>
    </row>
    <row r="531" spans="1:6" x14ac:dyDescent="0.25">
      <c r="A531" s="251" t="s">
        <v>26</v>
      </c>
      <c r="B531" s="18" t="s">
        <v>1204</v>
      </c>
      <c r="C531" s="18" t="s">
        <v>27</v>
      </c>
      <c r="D531" s="217">
        <v>333799.2</v>
      </c>
      <c r="E531" s="217">
        <v>324608.2</v>
      </c>
      <c r="F531" s="252">
        <v>97.2</v>
      </c>
    </row>
    <row r="532" spans="1:6" ht="25.5" x14ac:dyDescent="0.25">
      <c r="A532" s="251" t="s">
        <v>40</v>
      </c>
      <c r="B532" s="18" t="s">
        <v>1204</v>
      </c>
      <c r="C532" s="18" t="s">
        <v>41</v>
      </c>
      <c r="D532" s="217">
        <v>63119.6</v>
      </c>
      <c r="E532" s="217">
        <v>56308.9</v>
      </c>
      <c r="F532" s="252">
        <v>89.2</v>
      </c>
    </row>
    <row r="533" spans="1:6" ht="25.5" x14ac:dyDescent="0.25">
      <c r="A533" s="251" t="s">
        <v>42</v>
      </c>
      <c r="B533" s="18" t="s">
        <v>1204</v>
      </c>
      <c r="C533" s="18" t="s">
        <v>43</v>
      </c>
      <c r="D533" s="217">
        <v>63119.6</v>
      </c>
      <c r="E533" s="217">
        <v>56308.9</v>
      </c>
      <c r="F533" s="252">
        <v>89.2</v>
      </c>
    </row>
    <row r="534" spans="1:6" x14ac:dyDescent="0.25">
      <c r="A534" s="251" t="s">
        <v>100</v>
      </c>
      <c r="B534" s="18" t="s">
        <v>1204</v>
      </c>
      <c r="C534" s="18" t="s">
        <v>101</v>
      </c>
      <c r="D534" s="217">
        <v>1860.8</v>
      </c>
      <c r="E534" s="217">
        <v>373.3</v>
      </c>
      <c r="F534" s="252">
        <v>20.100000000000001</v>
      </c>
    </row>
    <row r="535" spans="1:6" x14ac:dyDescent="0.25">
      <c r="A535" s="251" t="s">
        <v>102</v>
      </c>
      <c r="B535" s="18" t="s">
        <v>1204</v>
      </c>
      <c r="C535" s="18" t="s">
        <v>103</v>
      </c>
      <c r="D535" s="217">
        <v>1860.8</v>
      </c>
      <c r="E535" s="217">
        <v>373.3</v>
      </c>
      <c r="F535" s="252">
        <v>20.100000000000001</v>
      </c>
    </row>
    <row r="536" spans="1:6" x14ac:dyDescent="0.25">
      <c r="A536" s="251" t="s">
        <v>120</v>
      </c>
      <c r="B536" s="18" t="s">
        <v>1205</v>
      </c>
      <c r="C536" s="18"/>
      <c r="D536" s="217">
        <v>33780.800000000003</v>
      </c>
      <c r="E536" s="217">
        <v>33395.9</v>
      </c>
      <c r="F536" s="252">
        <v>98.9</v>
      </c>
    </row>
    <row r="537" spans="1:6" ht="38.25" x14ac:dyDescent="0.25">
      <c r="A537" s="251" t="s">
        <v>24</v>
      </c>
      <c r="B537" s="18" t="s">
        <v>1205</v>
      </c>
      <c r="C537" s="18" t="s">
        <v>25</v>
      </c>
      <c r="D537" s="217">
        <v>28350.5</v>
      </c>
      <c r="E537" s="217">
        <v>28209.3</v>
      </c>
      <c r="F537" s="252">
        <v>99.5</v>
      </c>
    </row>
    <row r="538" spans="1:6" x14ac:dyDescent="0.25">
      <c r="A538" s="251" t="s">
        <v>26</v>
      </c>
      <c r="B538" s="18" t="s">
        <v>1205</v>
      </c>
      <c r="C538" s="18" t="s">
        <v>27</v>
      </c>
      <c r="D538" s="217">
        <v>28350.5</v>
      </c>
      <c r="E538" s="217">
        <v>28209.3</v>
      </c>
      <c r="F538" s="252">
        <v>99.5</v>
      </c>
    </row>
    <row r="539" spans="1:6" ht="25.5" x14ac:dyDescent="0.25">
      <c r="A539" s="251" t="s">
        <v>40</v>
      </c>
      <c r="B539" s="18" t="s">
        <v>1205</v>
      </c>
      <c r="C539" s="18" t="s">
        <v>41</v>
      </c>
      <c r="D539" s="217">
        <v>5404.5</v>
      </c>
      <c r="E539" s="217">
        <v>5160.8</v>
      </c>
      <c r="F539" s="252">
        <v>95.5</v>
      </c>
    </row>
    <row r="540" spans="1:6" ht="25.5" x14ac:dyDescent="0.25">
      <c r="A540" s="251" t="s">
        <v>42</v>
      </c>
      <c r="B540" s="18" t="s">
        <v>1205</v>
      </c>
      <c r="C540" s="18" t="s">
        <v>43</v>
      </c>
      <c r="D540" s="217">
        <v>5404.5</v>
      </c>
      <c r="E540" s="217">
        <v>5160.8</v>
      </c>
      <c r="F540" s="252">
        <v>95.5</v>
      </c>
    </row>
    <row r="541" spans="1:6" x14ac:dyDescent="0.25">
      <c r="A541" s="251" t="s">
        <v>100</v>
      </c>
      <c r="B541" s="18" t="s">
        <v>1205</v>
      </c>
      <c r="C541" s="18" t="s">
        <v>101</v>
      </c>
      <c r="D541" s="217">
        <v>25.8</v>
      </c>
      <c r="E541" s="217">
        <v>25.8</v>
      </c>
      <c r="F541" s="252">
        <v>100</v>
      </c>
    </row>
    <row r="542" spans="1:6" x14ac:dyDescent="0.25">
      <c r="A542" s="251" t="s">
        <v>102</v>
      </c>
      <c r="B542" s="18" t="s">
        <v>1205</v>
      </c>
      <c r="C542" s="18" t="s">
        <v>103</v>
      </c>
      <c r="D542" s="217">
        <v>25.8</v>
      </c>
      <c r="E542" s="217">
        <v>25.8</v>
      </c>
      <c r="F542" s="252">
        <v>100</v>
      </c>
    </row>
    <row r="543" spans="1:6" x14ac:dyDescent="0.25">
      <c r="A543" s="251" t="s">
        <v>155</v>
      </c>
      <c r="B543" s="18" t="s">
        <v>1206</v>
      </c>
      <c r="C543" s="18"/>
      <c r="D543" s="217">
        <v>954.8</v>
      </c>
      <c r="E543" s="217">
        <v>954.8</v>
      </c>
      <c r="F543" s="252">
        <v>100</v>
      </c>
    </row>
    <row r="544" spans="1:6" x14ac:dyDescent="0.25">
      <c r="A544" s="251" t="s">
        <v>100</v>
      </c>
      <c r="B544" s="18" t="s">
        <v>1206</v>
      </c>
      <c r="C544" s="18" t="s">
        <v>101</v>
      </c>
      <c r="D544" s="217">
        <v>954.8</v>
      </c>
      <c r="E544" s="217">
        <v>954.8</v>
      </c>
      <c r="F544" s="252">
        <v>100</v>
      </c>
    </row>
    <row r="545" spans="1:6" x14ac:dyDescent="0.25">
      <c r="A545" s="251" t="s">
        <v>102</v>
      </c>
      <c r="B545" s="18" t="s">
        <v>1206</v>
      </c>
      <c r="C545" s="18" t="s">
        <v>103</v>
      </c>
      <c r="D545" s="217">
        <v>954.8</v>
      </c>
      <c r="E545" s="217">
        <v>954.8</v>
      </c>
      <c r="F545" s="252">
        <v>100</v>
      </c>
    </row>
    <row r="546" spans="1:6" ht="25.5" x14ac:dyDescent="0.25">
      <c r="A546" s="251" t="s">
        <v>592</v>
      </c>
      <c r="B546" s="18" t="s">
        <v>1207</v>
      </c>
      <c r="C546" s="18"/>
      <c r="D546" s="217">
        <v>4769.1000000000004</v>
      </c>
      <c r="E546" s="217">
        <v>4769.1000000000004</v>
      </c>
      <c r="F546" s="252">
        <v>100</v>
      </c>
    </row>
    <row r="547" spans="1:6" x14ac:dyDescent="0.25">
      <c r="A547" s="251" t="s">
        <v>114</v>
      </c>
      <c r="B547" s="18" t="s">
        <v>1207</v>
      </c>
      <c r="C547" s="18" t="s">
        <v>115</v>
      </c>
      <c r="D547" s="217">
        <v>4769.1000000000004</v>
      </c>
      <c r="E547" s="217">
        <v>4769.1000000000004</v>
      </c>
      <c r="F547" s="252">
        <v>100</v>
      </c>
    </row>
    <row r="548" spans="1:6" x14ac:dyDescent="0.25">
      <c r="A548" s="251" t="s">
        <v>116</v>
      </c>
      <c r="B548" s="18" t="s">
        <v>1207</v>
      </c>
      <c r="C548" s="18" t="s">
        <v>117</v>
      </c>
      <c r="D548" s="217">
        <v>4769.1000000000004</v>
      </c>
      <c r="E548" s="217">
        <v>4769.1000000000004</v>
      </c>
      <c r="F548" s="252">
        <v>100</v>
      </c>
    </row>
    <row r="549" spans="1:6" ht="38.25" x14ac:dyDescent="0.25">
      <c r="A549" s="251" t="s">
        <v>157</v>
      </c>
      <c r="B549" s="18" t="s">
        <v>1208</v>
      </c>
      <c r="C549" s="18"/>
      <c r="D549" s="217">
        <v>148110.1</v>
      </c>
      <c r="E549" s="217">
        <v>142907.9</v>
      </c>
      <c r="F549" s="252">
        <v>96.5</v>
      </c>
    </row>
    <row r="550" spans="1:6" ht="38.25" x14ac:dyDescent="0.25">
      <c r="A550" s="251" t="s">
        <v>24</v>
      </c>
      <c r="B550" s="18" t="s">
        <v>1208</v>
      </c>
      <c r="C550" s="18" t="s">
        <v>25</v>
      </c>
      <c r="D550" s="217">
        <v>142212.6</v>
      </c>
      <c r="E550" s="217">
        <v>137280.9</v>
      </c>
      <c r="F550" s="252">
        <v>96.5</v>
      </c>
    </row>
    <row r="551" spans="1:6" x14ac:dyDescent="0.25">
      <c r="A551" s="251" t="s">
        <v>142</v>
      </c>
      <c r="B551" s="18" t="s">
        <v>1208</v>
      </c>
      <c r="C551" s="18" t="s">
        <v>143</v>
      </c>
      <c r="D551" s="217">
        <v>142212.6</v>
      </c>
      <c r="E551" s="217">
        <v>137280.9</v>
      </c>
      <c r="F551" s="252">
        <v>96.5</v>
      </c>
    </row>
    <row r="552" spans="1:6" ht="25.5" x14ac:dyDescent="0.25">
      <c r="A552" s="251" t="s">
        <v>40</v>
      </c>
      <c r="B552" s="18" t="s">
        <v>1208</v>
      </c>
      <c r="C552" s="18" t="s">
        <v>41</v>
      </c>
      <c r="D552" s="217">
        <v>5895.9</v>
      </c>
      <c r="E552" s="217">
        <v>5625.4</v>
      </c>
      <c r="F552" s="252">
        <v>95.4</v>
      </c>
    </row>
    <row r="553" spans="1:6" ht="25.5" x14ac:dyDescent="0.25">
      <c r="A553" s="251" t="s">
        <v>42</v>
      </c>
      <c r="B553" s="18" t="s">
        <v>1208</v>
      </c>
      <c r="C553" s="18" t="s">
        <v>43</v>
      </c>
      <c r="D553" s="217">
        <v>5895.9</v>
      </c>
      <c r="E553" s="217">
        <v>5625.4</v>
      </c>
      <c r="F553" s="252">
        <v>95.4</v>
      </c>
    </row>
    <row r="554" spans="1:6" x14ac:dyDescent="0.25">
      <c r="A554" s="251" t="s">
        <v>100</v>
      </c>
      <c r="B554" s="18" t="s">
        <v>1208</v>
      </c>
      <c r="C554" s="18" t="s">
        <v>101</v>
      </c>
      <c r="D554" s="217">
        <v>1.6</v>
      </c>
      <c r="E554" s="217">
        <v>1.6</v>
      </c>
      <c r="F554" s="252">
        <v>100</v>
      </c>
    </row>
    <row r="555" spans="1:6" x14ac:dyDescent="0.25">
      <c r="A555" s="251" t="s">
        <v>102</v>
      </c>
      <c r="B555" s="18" t="s">
        <v>1208</v>
      </c>
      <c r="C555" s="18" t="s">
        <v>103</v>
      </c>
      <c r="D555" s="217">
        <v>1.6</v>
      </c>
      <c r="E555" s="217">
        <v>1.6</v>
      </c>
      <c r="F555" s="252">
        <v>100</v>
      </c>
    </row>
    <row r="556" spans="1:6" ht="38.25" x14ac:dyDescent="0.25">
      <c r="A556" s="251" t="s">
        <v>159</v>
      </c>
      <c r="B556" s="18" t="s">
        <v>1209</v>
      </c>
      <c r="C556" s="18"/>
      <c r="D556" s="217">
        <v>192138.3</v>
      </c>
      <c r="E556" s="217">
        <v>189449.7</v>
      </c>
      <c r="F556" s="252">
        <v>98.6</v>
      </c>
    </row>
    <row r="557" spans="1:6" ht="38.25" x14ac:dyDescent="0.25">
      <c r="A557" s="251" t="s">
        <v>24</v>
      </c>
      <c r="B557" s="18" t="s">
        <v>1209</v>
      </c>
      <c r="C557" s="18" t="s">
        <v>25</v>
      </c>
      <c r="D557" s="217">
        <v>174830.6</v>
      </c>
      <c r="E557" s="217">
        <v>172440.3</v>
      </c>
      <c r="F557" s="252">
        <v>98.6</v>
      </c>
    </row>
    <row r="558" spans="1:6" x14ac:dyDescent="0.25">
      <c r="A558" s="251" t="s">
        <v>142</v>
      </c>
      <c r="B558" s="18" t="s">
        <v>1209</v>
      </c>
      <c r="C558" s="18" t="s">
        <v>143</v>
      </c>
      <c r="D558" s="217">
        <v>174830.6</v>
      </c>
      <c r="E558" s="217">
        <v>172440.3</v>
      </c>
      <c r="F558" s="252">
        <v>98.6</v>
      </c>
    </row>
    <row r="559" spans="1:6" ht="25.5" x14ac:dyDescent="0.25">
      <c r="A559" s="251" t="s">
        <v>40</v>
      </c>
      <c r="B559" s="18" t="s">
        <v>1209</v>
      </c>
      <c r="C559" s="18" t="s">
        <v>41</v>
      </c>
      <c r="D559" s="217">
        <v>16456.5</v>
      </c>
      <c r="E559" s="217">
        <v>16158.2</v>
      </c>
      <c r="F559" s="252">
        <v>98.2</v>
      </c>
    </row>
    <row r="560" spans="1:6" ht="25.5" x14ac:dyDescent="0.25">
      <c r="A560" s="251" t="s">
        <v>42</v>
      </c>
      <c r="B560" s="18" t="s">
        <v>1209</v>
      </c>
      <c r="C560" s="18" t="s">
        <v>43</v>
      </c>
      <c r="D560" s="217">
        <v>16456.5</v>
      </c>
      <c r="E560" s="217">
        <v>16158.2</v>
      </c>
      <c r="F560" s="252">
        <v>98.2</v>
      </c>
    </row>
    <row r="561" spans="1:9" x14ac:dyDescent="0.25">
      <c r="A561" s="251" t="s">
        <v>114</v>
      </c>
      <c r="B561" s="18" t="s">
        <v>1209</v>
      </c>
      <c r="C561" s="18" t="s">
        <v>115</v>
      </c>
      <c r="D561" s="217">
        <v>448.1</v>
      </c>
      <c r="E561" s="217">
        <v>448.1</v>
      </c>
      <c r="F561" s="252">
        <v>100</v>
      </c>
    </row>
    <row r="562" spans="1:9" x14ac:dyDescent="0.25">
      <c r="A562" s="251" t="s">
        <v>161</v>
      </c>
      <c r="B562" s="18" t="s">
        <v>1209</v>
      </c>
      <c r="C562" s="18" t="s">
        <v>162</v>
      </c>
      <c r="D562" s="217">
        <v>448.1</v>
      </c>
      <c r="E562" s="217">
        <v>448.1</v>
      </c>
      <c r="F562" s="252">
        <v>100</v>
      </c>
    </row>
    <row r="563" spans="1:9" x14ac:dyDescent="0.25">
      <c r="A563" s="251" t="s">
        <v>100</v>
      </c>
      <c r="B563" s="18" t="s">
        <v>1209</v>
      </c>
      <c r="C563" s="18" t="s">
        <v>101</v>
      </c>
      <c r="D563" s="217">
        <v>403.1</v>
      </c>
      <c r="E563" s="217">
        <v>403.1</v>
      </c>
      <c r="F563" s="252">
        <v>100</v>
      </c>
    </row>
    <row r="564" spans="1:9" x14ac:dyDescent="0.25">
      <c r="A564" s="251" t="s">
        <v>102</v>
      </c>
      <c r="B564" s="18" t="s">
        <v>1209</v>
      </c>
      <c r="C564" s="18" t="s">
        <v>103</v>
      </c>
      <c r="D564" s="217">
        <v>403.1</v>
      </c>
      <c r="E564" s="217">
        <v>403.1</v>
      </c>
      <c r="F564" s="252">
        <v>100</v>
      </c>
    </row>
    <row r="565" spans="1:9" ht="38.25" x14ac:dyDescent="0.25">
      <c r="A565" s="251" t="s">
        <v>713</v>
      </c>
      <c r="B565" s="18" t="s">
        <v>1210</v>
      </c>
      <c r="C565" s="18"/>
      <c r="D565" s="217">
        <v>14448.6</v>
      </c>
      <c r="E565" s="217">
        <v>14448.6</v>
      </c>
      <c r="F565" s="252">
        <v>100</v>
      </c>
    </row>
    <row r="566" spans="1:9" ht="25.5" x14ac:dyDescent="0.25">
      <c r="A566" s="251" t="s">
        <v>148</v>
      </c>
      <c r="B566" s="18" t="s">
        <v>1210</v>
      </c>
      <c r="C566" s="18" t="s">
        <v>149</v>
      </c>
      <c r="D566" s="217">
        <v>14448.6</v>
      </c>
      <c r="E566" s="217">
        <v>14448.6</v>
      </c>
      <c r="F566" s="252">
        <v>100</v>
      </c>
    </row>
    <row r="567" spans="1:9" x14ac:dyDescent="0.25">
      <c r="A567" s="251" t="s">
        <v>150</v>
      </c>
      <c r="B567" s="18" t="s">
        <v>1210</v>
      </c>
      <c r="C567" s="18" t="s">
        <v>151</v>
      </c>
      <c r="D567" s="217">
        <v>14448.6</v>
      </c>
      <c r="E567" s="217">
        <v>14448.6</v>
      </c>
      <c r="F567" s="252">
        <v>100</v>
      </c>
    </row>
    <row r="568" spans="1:9" ht="38.25" x14ac:dyDescent="0.25">
      <c r="A568" s="251" t="s">
        <v>594</v>
      </c>
      <c r="B568" s="18" t="s">
        <v>1211</v>
      </c>
      <c r="C568" s="18"/>
      <c r="D568" s="217">
        <v>73066.100000000006</v>
      </c>
      <c r="E568" s="217">
        <v>72776.800000000003</v>
      </c>
      <c r="F568" s="252">
        <v>99.6</v>
      </c>
    </row>
    <row r="569" spans="1:9" ht="38.25" x14ac:dyDescent="0.25">
      <c r="A569" s="251" t="s">
        <v>24</v>
      </c>
      <c r="B569" s="18" t="s">
        <v>1211</v>
      </c>
      <c r="C569" s="18" t="s">
        <v>25</v>
      </c>
      <c r="D569" s="217">
        <v>69572.3</v>
      </c>
      <c r="E569" s="217">
        <v>69559.7</v>
      </c>
      <c r="F569" s="252">
        <v>100</v>
      </c>
    </row>
    <row r="570" spans="1:9" x14ac:dyDescent="0.25">
      <c r="A570" s="251" t="s">
        <v>142</v>
      </c>
      <c r="B570" s="18" t="s">
        <v>1211</v>
      </c>
      <c r="C570" s="18" t="s">
        <v>143</v>
      </c>
      <c r="D570" s="217">
        <v>69572.3</v>
      </c>
      <c r="E570" s="217">
        <v>69559.7</v>
      </c>
      <c r="F570" s="252">
        <v>100</v>
      </c>
    </row>
    <row r="571" spans="1:9" ht="25.5" x14ac:dyDescent="0.25">
      <c r="A571" s="251" t="s">
        <v>40</v>
      </c>
      <c r="B571" s="18" t="s">
        <v>1211</v>
      </c>
      <c r="C571" s="18" t="s">
        <v>41</v>
      </c>
      <c r="D571" s="217">
        <v>3425.6</v>
      </c>
      <c r="E571" s="217">
        <v>3148.9</v>
      </c>
      <c r="F571" s="252">
        <v>91.9</v>
      </c>
    </row>
    <row r="572" spans="1:9" ht="25.5" x14ac:dyDescent="0.25">
      <c r="A572" s="251" t="s">
        <v>42</v>
      </c>
      <c r="B572" s="18" t="s">
        <v>1211</v>
      </c>
      <c r="C572" s="18" t="s">
        <v>43</v>
      </c>
      <c r="D572" s="217">
        <v>3425.6</v>
      </c>
      <c r="E572" s="217">
        <v>3148.9</v>
      </c>
      <c r="F572" s="252">
        <v>91.9</v>
      </c>
    </row>
    <row r="573" spans="1:9" x14ac:dyDescent="0.25">
      <c r="A573" s="251" t="s">
        <v>100</v>
      </c>
      <c r="B573" s="18" t="s">
        <v>1211</v>
      </c>
      <c r="C573" s="18" t="s">
        <v>101</v>
      </c>
      <c r="D573" s="217">
        <v>68.2</v>
      </c>
      <c r="E573" s="217">
        <v>68.2</v>
      </c>
      <c r="F573" s="252">
        <v>100</v>
      </c>
    </row>
    <row r="574" spans="1:9" x14ac:dyDescent="0.25">
      <c r="A574" s="251" t="s">
        <v>102</v>
      </c>
      <c r="B574" s="18" t="s">
        <v>1211</v>
      </c>
      <c r="C574" s="18" t="s">
        <v>103</v>
      </c>
      <c r="D574" s="217">
        <v>68.2</v>
      </c>
      <c r="E574" s="217">
        <v>68.2</v>
      </c>
      <c r="F574" s="252">
        <v>100</v>
      </c>
    </row>
    <row r="575" spans="1:9" ht="38.25" x14ac:dyDescent="0.25">
      <c r="A575" s="251" t="s">
        <v>596</v>
      </c>
      <c r="B575" s="18" t="s">
        <v>1212</v>
      </c>
      <c r="C575" s="18"/>
      <c r="D575" s="217">
        <v>42097.5</v>
      </c>
      <c r="E575" s="217">
        <v>40935</v>
      </c>
      <c r="F575" s="252">
        <v>97.2</v>
      </c>
      <c r="H575" s="87"/>
      <c r="I575" s="101"/>
    </row>
    <row r="576" spans="1:9" ht="38.25" x14ac:dyDescent="0.25">
      <c r="A576" s="251" t="s">
        <v>24</v>
      </c>
      <c r="B576" s="18" t="s">
        <v>1212</v>
      </c>
      <c r="C576" s="18" t="s">
        <v>25</v>
      </c>
      <c r="D576" s="217">
        <v>36749.599999999999</v>
      </c>
      <c r="E576" s="217">
        <v>36361.5</v>
      </c>
      <c r="F576" s="252">
        <v>98.9</v>
      </c>
    </row>
    <row r="577" spans="1:6" x14ac:dyDescent="0.25">
      <c r="A577" s="251" t="s">
        <v>142</v>
      </c>
      <c r="B577" s="18" t="s">
        <v>1212</v>
      </c>
      <c r="C577" s="18" t="s">
        <v>143</v>
      </c>
      <c r="D577" s="217">
        <v>36749.599999999999</v>
      </c>
      <c r="E577" s="217">
        <v>36361.5</v>
      </c>
      <c r="F577" s="252">
        <v>98.9</v>
      </c>
    </row>
    <row r="578" spans="1:6" ht="25.5" x14ac:dyDescent="0.25">
      <c r="A578" s="251" t="s">
        <v>40</v>
      </c>
      <c r="B578" s="18" t="s">
        <v>1212</v>
      </c>
      <c r="C578" s="18" t="s">
        <v>41</v>
      </c>
      <c r="D578" s="217">
        <v>5329.8</v>
      </c>
      <c r="E578" s="217">
        <v>4555.3999999999996</v>
      </c>
      <c r="F578" s="252">
        <v>85.5</v>
      </c>
    </row>
    <row r="579" spans="1:6" ht="25.5" x14ac:dyDescent="0.25">
      <c r="A579" s="251" t="s">
        <v>42</v>
      </c>
      <c r="B579" s="18" t="s">
        <v>1212</v>
      </c>
      <c r="C579" s="18" t="s">
        <v>43</v>
      </c>
      <c r="D579" s="217">
        <v>5329.8</v>
      </c>
      <c r="E579" s="217">
        <v>4555.3999999999996</v>
      </c>
      <c r="F579" s="252">
        <v>85.5</v>
      </c>
    </row>
    <row r="580" spans="1:6" x14ac:dyDescent="0.25">
      <c r="A580" s="251" t="s">
        <v>100</v>
      </c>
      <c r="B580" s="18" t="s">
        <v>1212</v>
      </c>
      <c r="C580" s="18" t="s">
        <v>101</v>
      </c>
      <c r="D580" s="217">
        <v>18.100000000000001</v>
      </c>
      <c r="E580" s="217">
        <v>18.100000000000001</v>
      </c>
      <c r="F580" s="252">
        <v>100</v>
      </c>
    </row>
    <row r="581" spans="1:6" x14ac:dyDescent="0.25">
      <c r="A581" s="251" t="s">
        <v>102</v>
      </c>
      <c r="B581" s="18" t="s">
        <v>1212</v>
      </c>
      <c r="C581" s="18" t="s">
        <v>103</v>
      </c>
      <c r="D581" s="217">
        <v>18.100000000000001</v>
      </c>
      <c r="E581" s="217">
        <v>18.100000000000001</v>
      </c>
      <c r="F581" s="252">
        <v>100</v>
      </c>
    </row>
    <row r="582" spans="1:6" ht="38.25" x14ac:dyDescent="0.25">
      <c r="A582" s="251" t="s">
        <v>163</v>
      </c>
      <c r="B582" s="18" t="s">
        <v>1213</v>
      </c>
      <c r="C582" s="18"/>
      <c r="D582" s="217">
        <v>25844.6</v>
      </c>
      <c r="E582" s="217">
        <v>24958.5</v>
      </c>
      <c r="F582" s="252">
        <v>96.6</v>
      </c>
    </row>
    <row r="583" spans="1:6" ht="38.25" x14ac:dyDescent="0.25">
      <c r="A583" s="251" t="s">
        <v>24</v>
      </c>
      <c r="B583" s="18" t="s">
        <v>1213</v>
      </c>
      <c r="C583" s="18" t="s">
        <v>25</v>
      </c>
      <c r="D583" s="217">
        <v>24427.4</v>
      </c>
      <c r="E583" s="217">
        <v>23948.3</v>
      </c>
      <c r="F583" s="252">
        <v>98</v>
      </c>
    </row>
    <row r="584" spans="1:6" x14ac:dyDescent="0.25">
      <c r="A584" s="251" t="s">
        <v>142</v>
      </c>
      <c r="B584" s="18" t="s">
        <v>1213</v>
      </c>
      <c r="C584" s="18" t="s">
        <v>143</v>
      </c>
      <c r="D584" s="217">
        <v>24427.4</v>
      </c>
      <c r="E584" s="217">
        <v>23948.3</v>
      </c>
      <c r="F584" s="252">
        <v>98</v>
      </c>
    </row>
    <row r="585" spans="1:6" ht="25.5" x14ac:dyDescent="0.25">
      <c r="A585" s="251" t="s">
        <v>40</v>
      </c>
      <c r="B585" s="18" t="s">
        <v>1213</v>
      </c>
      <c r="C585" s="18" t="s">
        <v>41</v>
      </c>
      <c r="D585" s="217">
        <v>1417.2</v>
      </c>
      <c r="E585" s="217">
        <v>1010.2</v>
      </c>
      <c r="F585" s="252">
        <v>71.3</v>
      </c>
    </row>
    <row r="586" spans="1:6" ht="25.5" x14ac:dyDescent="0.25">
      <c r="A586" s="251" t="s">
        <v>42</v>
      </c>
      <c r="B586" s="18" t="s">
        <v>1213</v>
      </c>
      <c r="C586" s="18" t="s">
        <v>43</v>
      </c>
      <c r="D586" s="217">
        <v>1417.2</v>
      </c>
      <c r="E586" s="217">
        <v>1010.2</v>
      </c>
      <c r="F586" s="252">
        <v>71.3</v>
      </c>
    </row>
    <row r="587" spans="1:6" ht="38.25" x14ac:dyDescent="0.25">
      <c r="A587" s="251" t="s">
        <v>598</v>
      </c>
      <c r="B587" s="18" t="s">
        <v>1214</v>
      </c>
      <c r="C587" s="18"/>
      <c r="D587" s="217">
        <v>46082.7</v>
      </c>
      <c r="E587" s="217">
        <v>46046.400000000001</v>
      </c>
      <c r="F587" s="252">
        <v>99.9</v>
      </c>
    </row>
    <row r="588" spans="1:6" ht="38.25" x14ac:dyDescent="0.25">
      <c r="A588" s="251" t="s">
        <v>24</v>
      </c>
      <c r="B588" s="18" t="s">
        <v>1214</v>
      </c>
      <c r="C588" s="18" t="s">
        <v>25</v>
      </c>
      <c r="D588" s="217">
        <v>40069.199999999997</v>
      </c>
      <c r="E588" s="217">
        <v>40057.699999999997</v>
      </c>
      <c r="F588" s="252">
        <v>100</v>
      </c>
    </row>
    <row r="589" spans="1:6" x14ac:dyDescent="0.25">
      <c r="A589" s="251" t="s">
        <v>142</v>
      </c>
      <c r="B589" s="18" t="s">
        <v>1214</v>
      </c>
      <c r="C589" s="18" t="s">
        <v>143</v>
      </c>
      <c r="D589" s="217">
        <v>40069.199999999997</v>
      </c>
      <c r="E589" s="217">
        <v>40057.699999999997</v>
      </c>
      <c r="F589" s="252">
        <v>100</v>
      </c>
    </row>
    <row r="590" spans="1:6" ht="25.5" x14ac:dyDescent="0.25">
      <c r="A590" s="251" t="s">
        <v>40</v>
      </c>
      <c r="B590" s="18" t="s">
        <v>1214</v>
      </c>
      <c r="C590" s="18" t="s">
        <v>41</v>
      </c>
      <c r="D590" s="217">
        <v>5739.9</v>
      </c>
      <c r="E590" s="217">
        <v>5715.1</v>
      </c>
      <c r="F590" s="252">
        <v>99.6</v>
      </c>
    </row>
    <row r="591" spans="1:6" ht="25.5" x14ac:dyDescent="0.25">
      <c r="A591" s="251" t="s">
        <v>42</v>
      </c>
      <c r="B591" s="18" t="s">
        <v>1214</v>
      </c>
      <c r="C591" s="18" t="s">
        <v>43</v>
      </c>
      <c r="D591" s="217">
        <v>5739.9</v>
      </c>
      <c r="E591" s="217">
        <v>5715.1</v>
      </c>
      <c r="F591" s="252">
        <v>99.6</v>
      </c>
    </row>
    <row r="592" spans="1:6" x14ac:dyDescent="0.25">
      <c r="A592" s="251" t="s">
        <v>100</v>
      </c>
      <c r="B592" s="18" t="s">
        <v>1214</v>
      </c>
      <c r="C592" s="18" t="s">
        <v>101</v>
      </c>
      <c r="D592" s="217">
        <v>273.60000000000002</v>
      </c>
      <c r="E592" s="217">
        <v>273.60000000000002</v>
      </c>
      <c r="F592" s="252">
        <v>100</v>
      </c>
    </row>
    <row r="593" spans="1:9" x14ac:dyDescent="0.25">
      <c r="A593" s="251" t="s">
        <v>102</v>
      </c>
      <c r="B593" s="18" t="s">
        <v>1214</v>
      </c>
      <c r="C593" s="18" t="s">
        <v>103</v>
      </c>
      <c r="D593" s="217">
        <v>273.60000000000002</v>
      </c>
      <c r="E593" s="217">
        <v>273.60000000000002</v>
      </c>
      <c r="F593" s="252">
        <v>100</v>
      </c>
    </row>
    <row r="594" spans="1:9" ht="38.25" x14ac:dyDescent="0.25">
      <c r="A594" s="251" t="s">
        <v>850</v>
      </c>
      <c r="B594" s="18" t="s">
        <v>1215</v>
      </c>
      <c r="C594" s="18"/>
      <c r="D594" s="217">
        <v>2300</v>
      </c>
      <c r="E594" s="217">
        <v>2300</v>
      </c>
      <c r="F594" s="252">
        <v>100</v>
      </c>
    </row>
    <row r="595" spans="1:9" ht="25.5" x14ac:dyDescent="0.25">
      <c r="A595" s="251" t="s">
        <v>148</v>
      </c>
      <c r="B595" s="18" t="s">
        <v>1215</v>
      </c>
      <c r="C595" s="18" t="s">
        <v>149</v>
      </c>
      <c r="D595" s="217">
        <v>2300</v>
      </c>
      <c r="E595" s="217">
        <v>2300</v>
      </c>
      <c r="F595" s="252">
        <v>100</v>
      </c>
    </row>
    <row r="596" spans="1:9" x14ac:dyDescent="0.25">
      <c r="A596" s="251" t="s">
        <v>240</v>
      </c>
      <c r="B596" s="18" t="s">
        <v>1215</v>
      </c>
      <c r="C596" s="18" t="s">
        <v>241</v>
      </c>
      <c r="D596" s="217">
        <v>2300</v>
      </c>
      <c r="E596" s="217">
        <v>2300</v>
      </c>
      <c r="F596" s="252">
        <v>100</v>
      </c>
    </row>
    <row r="597" spans="1:9" ht="25.5" x14ac:dyDescent="0.25">
      <c r="A597" s="251" t="s">
        <v>715</v>
      </c>
      <c r="B597" s="18" t="s">
        <v>1216</v>
      </c>
      <c r="C597" s="18"/>
      <c r="D597" s="217">
        <v>11079.1</v>
      </c>
      <c r="E597" s="217">
        <v>11079.1</v>
      </c>
      <c r="F597" s="252">
        <v>100</v>
      </c>
    </row>
    <row r="598" spans="1:9" ht="25.5" x14ac:dyDescent="0.25">
      <c r="A598" s="251" t="s">
        <v>148</v>
      </c>
      <c r="B598" s="18" t="s">
        <v>1216</v>
      </c>
      <c r="C598" s="18" t="s">
        <v>149</v>
      </c>
      <c r="D598" s="217">
        <v>11079.1</v>
      </c>
      <c r="E598" s="217">
        <v>11079.1</v>
      </c>
      <c r="F598" s="252">
        <v>100</v>
      </c>
    </row>
    <row r="599" spans="1:9" x14ac:dyDescent="0.25">
      <c r="A599" s="251" t="s">
        <v>150</v>
      </c>
      <c r="B599" s="18" t="s">
        <v>1216</v>
      </c>
      <c r="C599" s="18" t="s">
        <v>151</v>
      </c>
      <c r="D599" s="217">
        <v>11079.1</v>
      </c>
      <c r="E599" s="217">
        <v>11079.1</v>
      </c>
      <c r="F599" s="252">
        <v>100</v>
      </c>
    </row>
    <row r="600" spans="1:9" ht="38.25" x14ac:dyDescent="0.25">
      <c r="A600" s="251" t="s">
        <v>600</v>
      </c>
      <c r="B600" s="18" t="s">
        <v>1217</v>
      </c>
      <c r="C600" s="18"/>
      <c r="D600" s="217">
        <v>37344.5</v>
      </c>
      <c r="E600" s="217">
        <v>37064.1</v>
      </c>
      <c r="F600" s="252">
        <v>99.2</v>
      </c>
    </row>
    <row r="601" spans="1:9" ht="38.25" x14ac:dyDescent="0.25">
      <c r="A601" s="251" t="s">
        <v>24</v>
      </c>
      <c r="B601" s="18" t="s">
        <v>1217</v>
      </c>
      <c r="C601" s="18" t="s">
        <v>25</v>
      </c>
      <c r="D601" s="217">
        <v>33785.9</v>
      </c>
      <c r="E601" s="217">
        <v>33571.800000000003</v>
      </c>
      <c r="F601" s="252">
        <v>99.4</v>
      </c>
    </row>
    <row r="602" spans="1:9" x14ac:dyDescent="0.25">
      <c r="A602" s="251" t="s">
        <v>142</v>
      </c>
      <c r="B602" s="18" t="s">
        <v>1217</v>
      </c>
      <c r="C602" s="18" t="s">
        <v>143</v>
      </c>
      <c r="D602" s="217">
        <v>33785.9</v>
      </c>
      <c r="E602" s="217">
        <v>33571.800000000003</v>
      </c>
      <c r="F602" s="252">
        <v>99.4</v>
      </c>
    </row>
    <row r="603" spans="1:9" ht="25.5" x14ac:dyDescent="0.25">
      <c r="A603" s="251" t="s">
        <v>40</v>
      </c>
      <c r="B603" s="18" t="s">
        <v>1217</v>
      </c>
      <c r="C603" s="18" t="s">
        <v>41</v>
      </c>
      <c r="D603" s="217">
        <v>3475.7</v>
      </c>
      <c r="E603" s="217">
        <v>3429</v>
      </c>
      <c r="F603" s="252">
        <v>98.7</v>
      </c>
    </row>
    <row r="604" spans="1:9" ht="25.5" x14ac:dyDescent="0.25">
      <c r="A604" s="251" t="s">
        <v>42</v>
      </c>
      <c r="B604" s="18" t="s">
        <v>1217</v>
      </c>
      <c r="C604" s="18" t="s">
        <v>43</v>
      </c>
      <c r="D604" s="217">
        <v>3475.7</v>
      </c>
      <c r="E604" s="217">
        <v>3429</v>
      </c>
      <c r="F604" s="252">
        <v>98.7</v>
      </c>
    </row>
    <row r="605" spans="1:9" x14ac:dyDescent="0.25">
      <c r="A605" s="251" t="s">
        <v>100</v>
      </c>
      <c r="B605" s="18" t="s">
        <v>1217</v>
      </c>
      <c r="C605" s="18" t="s">
        <v>101</v>
      </c>
      <c r="D605" s="217">
        <v>82.9</v>
      </c>
      <c r="E605" s="217">
        <v>63.3</v>
      </c>
      <c r="F605" s="252">
        <v>76.400000000000006</v>
      </c>
    </row>
    <row r="606" spans="1:9" x14ac:dyDescent="0.25">
      <c r="A606" s="251" t="s">
        <v>102</v>
      </c>
      <c r="B606" s="18" t="s">
        <v>1217</v>
      </c>
      <c r="C606" s="18" t="s">
        <v>103</v>
      </c>
      <c r="D606" s="217">
        <v>82.9</v>
      </c>
      <c r="E606" s="217">
        <v>63.3</v>
      </c>
      <c r="F606" s="252">
        <v>76.400000000000006</v>
      </c>
    </row>
    <row r="607" spans="1:9" ht="38.25" x14ac:dyDescent="0.25">
      <c r="A607" s="245" t="s">
        <v>165</v>
      </c>
      <c r="B607" s="96" t="s">
        <v>1218</v>
      </c>
      <c r="C607" s="96"/>
      <c r="D607" s="214">
        <v>186658.8</v>
      </c>
      <c r="E607" s="214">
        <v>186002.6</v>
      </c>
      <c r="F607" s="246">
        <v>99.6</v>
      </c>
      <c r="H607" s="87"/>
      <c r="I607" s="101"/>
    </row>
    <row r="608" spans="1:9" ht="38.25" x14ac:dyDescent="0.25">
      <c r="A608" s="247" t="s">
        <v>167</v>
      </c>
      <c r="B608" s="98" t="s">
        <v>1219</v>
      </c>
      <c r="C608" s="98"/>
      <c r="D608" s="215">
        <v>96920.5</v>
      </c>
      <c r="E608" s="215">
        <v>96672.2</v>
      </c>
      <c r="F608" s="248">
        <v>99.7</v>
      </c>
      <c r="H608" s="74"/>
      <c r="I608" s="74"/>
    </row>
    <row r="609" spans="1:9" ht="25.5" x14ac:dyDescent="0.25">
      <c r="A609" s="249" t="s">
        <v>843</v>
      </c>
      <c r="B609" s="99" t="s">
        <v>1220</v>
      </c>
      <c r="C609" s="99"/>
      <c r="D609" s="216">
        <v>85941.3</v>
      </c>
      <c r="E609" s="216">
        <v>85941.2</v>
      </c>
      <c r="F609" s="250">
        <v>100</v>
      </c>
      <c r="H609" s="87"/>
      <c r="I609" s="101"/>
    </row>
    <row r="610" spans="1:9" ht="89.25" x14ac:dyDescent="0.25">
      <c r="A610" s="251" t="s">
        <v>845</v>
      </c>
      <c r="B610" s="18" t="s">
        <v>1221</v>
      </c>
      <c r="C610" s="18"/>
      <c r="D610" s="217">
        <v>17793.099999999999</v>
      </c>
      <c r="E610" s="217">
        <v>17793.099999999999</v>
      </c>
      <c r="F610" s="252">
        <v>100</v>
      </c>
    </row>
    <row r="611" spans="1:9" ht="25.5" x14ac:dyDescent="0.25">
      <c r="A611" s="251" t="s">
        <v>40</v>
      </c>
      <c r="B611" s="18" t="s">
        <v>1221</v>
      </c>
      <c r="C611" s="18" t="s">
        <v>41</v>
      </c>
      <c r="D611" s="217">
        <v>17793.099999999999</v>
      </c>
      <c r="E611" s="217">
        <v>17793.099999999999</v>
      </c>
      <c r="F611" s="252">
        <v>100</v>
      </c>
    </row>
    <row r="612" spans="1:9" ht="25.5" x14ac:dyDescent="0.25">
      <c r="A612" s="251" t="s">
        <v>42</v>
      </c>
      <c r="B612" s="18" t="s">
        <v>1221</v>
      </c>
      <c r="C612" s="18" t="s">
        <v>43</v>
      </c>
      <c r="D612" s="217">
        <v>17793.099999999999</v>
      </c>
      <c r="E612" s="217">
        <v>17793.099999999999</v>
      </c>
      <c r="F612" s="252">
        <v>100</v>
      </c>
    </row>
    <row r="613" spans="1:9" ht="89.25" x14ac:dyDescent="0.25">
      <c r="A613" s="251" t="s">
        <v>847</v>
      </c>
      <c r="B613" s="18" t="s">
        <v>1222</v>
      </c>
      <c r="C613" s="18"/>
      <c r="D613" s="217">
        <v>40623.800000000003</v>
      </c>
      <c r="E613" s="217">
        <v>40623.800000000003</v>
      </c>
      <c r="F613" s="252">
        <v>100</v>
      </c>
    </row>
    <row r="614" spans="1:9" ht="25.5" x14ac:dyDescent="0.25">
      <c r="A614" s="251" t="s">
        <v>148</v>
      </c>
      <c r="B614" s="18" t="s">
        <v>1222</v>
      </c>
      <c r="C614" s="18" t="s">
        <v>149</v>
      </c>
      <c r="D614" s="217">
        <v>40623.800000000003</v>
      </c>
      <c r="E614" s="217">
        <v>40623.800000000003</v>
      </c>
      <c r="F614" s="252">
        <v>100</v>
      </c>
    </row>
    <row r="615" spans="1:9" x14ac:dyDescent="0.25">
      <c r="A615" s="251" t="s">
        <v>240</v>
      </c>
      <c r="B615" s="18" t="s">
        <v>1222</v>
      </c>
      <c r="C615" s="18" t="s">
        <v>241</v>
      </c>
      <c r="D615" s="217">
        <v>40623.800000000003</v>
      </c>
      <c r="E615" s="217">
        <v>40623.800000000003</v>
      </c>
      <c r="F615" s="252">
        <v>100</v>
      </c>
    </row>
    <row r="616" spans="1:9" ht="89.25" x14ac:dyDescent="0.25">
      <c r="A616" s="251" t="s">
        <v>852</v>
      </c>
      <c r="B616" s="18" t="s">
        <v>1223</v>
      </c>
      <c r="C616" s="18"/>
      <c r="D616" s="217">
        <v>27524.3</v>
      </c>
      <c r="E616" s="217">
        <v>27524.3</v>
      </c>
      <c r="F616" s="252">
        <v>100</v>
      </c>
    </row>
    <row r="617" spans="1:9" ht="25.5" x14ac:dyDescent="0.25">
      <c r="A617" s="251" t="s">
        <v>148</v>
      </c>
      <c r="B617" s="18" t="s">
        <v>1223</v>
      </c>
      <c r="C617" s="18" t="s">
        <v>149</v>
      </c>
      <c r="D617" s="217">
        <v>27524.3</v>
      </c>
      <c r="E617" s="217">
        <v>27524.3</v>
      </c>
      <c r="F617" s="252">
        <v>100</v>
      </c>
    </row>
    <row r="618" spans="1:9" x14ac:dyDescent="0.25">
      <c r="A618" s="251" t="s">
        <v>240</v>
      </c>
      <c r="B618" s="18" t="s">
        <v>1223</v>
      </c>
      <c r="C618" s="18" t="s">
        <v>241</v>
      </c>
      <c r="D618" s="217">
        <v>27524.3</v>
      </c>
      <c r="E618" s="217">
        <v>27524.3</v>
      </c>
      <c r="F618" s="252">
        <v>100</v>
      </c>
    </row>
    <row r="619" spans="1:9" ht="25.5" x14ac:dyDescent="0.25">
      <c r="A619" s="249" t="s">
        <v>169</v>
      </c>
      <c r="B619" s="99" t="s">
        <v>1224</v>
      </c>
      <c r="C619" s="99"/>
      <c r="D619" s="216">
        <v>10979.2</v>
      </c>
      <c r="E619" s="216">
        <v>10731</v>
      </c>
      <c r="F619" s="250">
        <v>97.7</v>
      </c>
      <c r="H619" s="87"/>
      <c r="I619" s="101"/>
    </row>
    <row r="620" spans="1:9" ht="38.25" x14ac:dyDescent="0.25">
      <c r="A620" s="251" t="s">
        <v>171</v>
      </c>
      <c r="B620" s="18" t="s">
        <v>1225</v>
      </c>
      <c r="C620" s="18"/>
      <c r="D620" s="217">
        <v>819.5</v>
      </c>
      <c r="E620" s="217">
        <v>622.4</v>
      </c>
      <c r="F620" s="252">
        <v>76</v>
      </c>
    </row>
    <row r="621" spans="1:9" ht="25.5" x14ac:dyDescent="0.25">
      <c r="A621" s="251" t="s">
        <v>40</v>
      </c>
      <c r="B621" s="18" t="s">
        <v>1225</v>
      </c>
      <c r="C621" s="18" t="s">
        <v>41</v>
      </c>
      <c r="D621" s="217">
        <v>819.5</v>
      </c>
      <c r="E621" s="217">
        <v>622.4</v>
      </c>
      <c r="F621" s="252">
        <v>76</v>
      </c>
    </row>
    <row r="622" spans="1:9" ht="25.5" x14ac:dyDescent="0.25">
      <c r="A622" s="251" t="s">
        <v>42</v>
      </c>
      <c r="B622" s="18" t="s">
        <v>1225</v>
      </c>
      <c r="C622" s="18" t="s">
        <v>43</v>
      </c>
      <c r="D622" s="217">
        <v>819.5</v>
      </c>
      <c r="E622" s="217">
        <v>622.4</v>
      </c>
      <c r="F622" s="252">
        <v>76</v>
      </c>
    </row>
    <row r="623" spans="1:9" ht="38.25" x14ac:dyDescent="0.25">
      <c r="A623" s="251" t="s">
        <v>855</v>
      </c>
      <c r="B623" s="18" t="s">
        <v>1226</v>
      </c>
      <c r="C623" s="18"/>
      <c r="D623" s="217">
        <v>4606.5</v>
      </c>
      <c r="E623" s="217">
        <v>4606.5</v>
      </c>
      <c r="F623" s="252">
        <v>100</v>
      </c>
    </row>
    <row r="624" spans="1:9" ht="25.5" x14ac:dyDescent="0.25">
      <c r="A624" s="251" t="s">
        <v>148</v>
      </c>
      <c r="B624" s="18" t="s">
        <v>1226</v>
      </c>
      <c r="C624" s="18" t="s">
        <v>149</v>
      </c>
      <c r="D624" s="217">
        <v>4606.5</v>
      </c>
      <c r="E624" s="217">
        <v>4606.5</v>
      </c>
      <c r="F624" s="252">
        <v>100</v>
      </c>
    </row>
    <row r="625" spans="1:9" x14ac:dyDescent="0.25">
      <c r="A625" s="251" t="s">
        <v>150</v>
      </c>
      <c r="B625" s="18" t="s">
        <v>1226</v>
      </c>
      <c r="C625" s="18" t="s">
        <v>151</v>
      </c>
      <c r="D625" s="217">
        <v>4606.5</v>
      </c>
      <c r="E625" s="217">
        <v>4606.5</v>
      </c>
      <c r="F625" s="252">
        <v>100</v>
      </c>
    </row>
    <row r="626" spans="1:9" ht="51" x14ac:dyDescent="0.25">
      <c r="A626" s="251" t="s">
        <v>857</v>
      </c>
      <c r="B626" s="18" t="s">
        <v>1227</v>
      </c>
      <c r="C626" s="18"/>
      <c r="D626" s="217">
        <v>500</v>
      </c>
      <c r="E626" s="217">
        <v>487.1</v>
      </c>
      <c r="F626" s="252">
        <v>97.4</v>
      </c>
    </row>
    <row r="627" spans="1:9" ht="25.5" x14ac:dyDescent="0.25">
      <c r="A627" s="251" t="s">
        <v>40</v>
      </c>
      <c r="B627" s="18" t="s">
        <v>1227</v>
      </c>
      <c r="C627" s="18" t="s">
        <v>41</v>
      </c>
      <c r="D627" s="217">
        <v>500</v>
      </c>
      <c r="E627" s="217">
        <v>487.1</v>
      </c>
      <c r="F627" s="252">
        <v>97.4</v>
      </c>
    </row>
    <row r="628" spans="1:9" ht="25.5" x14ac:dyDescent="0.25">
      <c r="A628" s="251" t="s">
        <v>42</v>
      </c>
      <c r="B628" s="18" t="s">
        <v>1227</v>
      </c>
      <c r="C628" s="18" t="s">
        <v>43</v>
      </c>
      <c r="D628" s="217">
        <v>500</v>
      </c>
      <c r="E628" s="217">
        <v>487.1</v>
      </c>
      <c r="F628" s="252">
        <v>97.4</v>
      </c>
    </row>
    <row r="629" spans="1:9" ht="38.25" x14ac:dyDescent="0.25">
      <c r="A629" s="251" t="s">
        <v>859</v>
      </c>
      <c r="B629" s="18" t="s">
        <v>1228</v>
      </c>
      <c r="C629" s="18"/>
      <c r="D629" s="217">
        <v>3826.6</v>
      </c>
      <c r="E629" s="217">
        <v>3788.3</v>
      </c>
      <c r="F629" s="252">
        <v>99</v>
      </c>
    </row>
    <row r="630" spans="1:9" ht="25.5" x14ac:dyDescent="0.25">
      <c r="A630" s="251" t="s">
        <v>40</v>
      </c>
      <c r="B630" s="18" t="s">
        <v>1228</v>
      </c>
      <c r="C630" s="18" t="s">
        <v>41</v>
      </c>
      <c r="D630" s="217">
        <v>3826.6</v>
      </c>
      <c r="E630" s="217">
        <v>3788.3</v>
      </c>
      <c r="F630" s="252">
        <v>99</v>
      </c>
    </row>
    <row r="631" spans="1:9" ht="25.5" x14ac:dyDescent="0.25">
      <c r="A631" s="251" t="s">
        <v>42</v>
      </c>
      <c r="B631" s="18" t="s">
        <v>1228</v>
      </c>
      <c r="C631" s="18" t="s">
        <v>43</v>
      </c>
      <c r="D631" s="217">
        <v>3826.6</v>
      </c>
      <c r="E631" s="217">
        <v>3788.3</v>
      </c>
      <c r="F631" s="252">
        <v>99</v>
      </c>
    </row>
    <row r="632" spans="1:9" ht="38.25" x14ac:dyDescent="0.25">
      <c r="A632" s="251" t="s">
        <v>861</v>
      </c>
      <c r="B632" s="18" t="s">
        <v>1229</v>
      </c>
      <c r="C632" s="18"/>
      <c r="D632" s="217">
        <v>1062.7</v>
      </c>
      <c r="E632" s="217">
        <v>1062.7</v>
      </c>
      <c r="F632" s="252">
        <v>100</v>
      </c>
    </row>
    <row r="633" spans="1:9" ht="25.5" x14ac:dyDescent="0.25">
      <c r="A633" s="251" t="s">
        <v>148</v>
      </c>
      <c r="B633" s="18" t="s">
        <v>1229</v>
      </c>
      <c r="C633" s="18" t="s">
        <v>149</v>
      </c>
      <c r="D633" s="217">
        <v>1062.7</v>
      </c>
      <c r="E633" s="217">
        <v>1062.7</v>
      </c>
      <c r="F633" s="252">
        <v>100</v>
      </c>
    </row>
    <row r="634" spans="1:9" x14ac:dyDescent="0.25">
      <c r="A634" s="251" t="s">
        <v>240</v>
      </c>
      <c r="B634" s="18" t="s">
        <v>1229</v>
      </c>
      <c r="C634" s="18" t="s">
        <v>241</v>
      </c>
      <c r="D634" s="217">
        <v>1062.7</v>
      </c>
      <c r="E634" s="217">
        <v>1062.7</v>
      </c>
      <c r="F634" s="252">
        <v>100</v>
      </c>
    </row>
    <row r="635" spans="1:9" ht="38.25" x14ac:dyDescent="0.25">
      <c r="A635" s="251" t="s">
        <v>863</v>
      </c>
      <c r="B635" s="18" t="s">
        <v>1230</v>
      </c>
      <c r="C635" s="18"/>
      <c r="D635" s="217">
        <v>163.9</v>
      </c>
      <c r="E635" s="217">
        <v>163.9</v>
      </c>
      <c r="F635" s="252">
        <v>100</v>
      </c>
    </row>
    <row r="636" spans="1:9" ht="25.5" x14ac:dyDescent="0.25">
      <c r="A636" s="251" t="s">
        <v>40</v>
      </c>
      <c r="B636" s="18" t="s">
        <v>1230</v>
      </c>
      <c r="C636" s="18" t="s">
        <v>41</v>
      </c>
      <c r="D636" s="217">
        <v>163.9</v>
      </c>
      <c r="E636" s="217">
        <v>163.9</v>
      </c>
      <c r="F636" s="252">
        <v>100</v>
      </c>
    </row>
    <row r="637" spans="1:9" ht="25.5" x14ac:dyDescent="0.25">
      <c r="A637" s="251" t="s">
        <v>42</v>
      </c>
      <c r="B637" s="18" t="s">
        <v>1230</v>
      </c>
      <c r="C637" s="18" t="s">
        <v>43</v>
      </c>
      <c r="D637" s="217">
        <v>163.9</v>
      </c>
      <c r="E637" s="217">
        <v>163.9</v>
      </c>
      <c r="F637" s="252">
        <v>100</v>
      </c>
    </row>
    <row r="638" spans="1:9" x14ac:dyDescent="0.25">
      <c r="A638" s="247" t="s">
        <v>534</v>
      </c>
      <c r="B638" s="98" t="s">
        <v>1231</v>
      </c>
      <c r="C638" s="98"/>
      <c r="D638" s="215">
        <v>11900</v>
      </c>
      <c r="E638" s="215">
        <v>11506.8</v>
      </c>
      <c r="F638" s="248">
        <v>96.7</v>
      </c>
    </row>
    <row r="639" spans="1:9" ht="25.5" x14ac:dyDescent="0.25">
      <c r="A639" s="249" t="s">
        <v>536</v>
      </c>
      <c r="B639" s="99" t="s">
        <v>1232</v>
      </c>
      <c r="C639" s="99"/>
      <c r="D639" s="216">
        <v>11900</v>
      </c>
      <c r="E639" s="216">
        <v>11506.8</v>
      </c>
      <c r="F639" s="250">
        <v>96.7</v>
      </c>
      <c r="H639" s="87"/>
      <c r="I639" s="87"/>
    </row>
    <row r="640" spans="1:9" ht="25.5" x14ac:dyDescent="0.25">
      <c r="A640" s="251" t="s">
        <v>865</v>
      </c>
      <c r="B640" s="18" t="s">
        <v>1233</v>
      </c>
      <c r="C640" s="18"/>
      <c r="D640" s="217">
        <v>1300</v>
      </c>
      <c r="E640" s="217">
        <v>1300</v>
      </c>
      <c r="F640" s="252">
        <v>100</v>
      </c>
    </row>
    <row r="641" spans="1:9" ht="25.5" x14ac:dyDescent="0.25">
      <c r="A641" s="251" t="s">
        <v>40</v>
      </c>
      <c r="B641" s="18" t="s">
        <v>1233</v>
      </c>
      <c r="C641" s="18" t="s">
        <v>41</v>
      </c>
      <c r="D641" s="217">
        <v>1300</v>
      </c>
      <c r="E641" s="217">
        <v>1300</v>
      </c>
      <c r="F641" s="252">
        <v>100</v>
      </c>
    </row>
    <row r="642" spans="1:9" ht="25.5" x14ac:dyDescent="0.25">
      <c r="A642" s="251" t="s">
        <v>42</v>
      </c>
      <c r="B642" s="18" t="s">
        <v>1233</v>
      </c>
      <c r="C642" s="18" t="s">
        <v>43</v>
      </c>
      <c r="D642" s="217">
        <v>1300</v>
      </c>
      <c r="E642" s="217">
        <v>1300</v>
      </c>
      <c r="F642" s="252">
        <v>100</v>
      </c>
    </row>
    <row r="643" spans="1:9" ht="25.5" x14ac:dyDescent="0.25">
      <c r="A643" s="251" t="s">
        <v>538</v>
      </c>
      <c r="B643" s="18" t="s">
        <v>1234</v>
      </c>
      <c r="C643" s="18"/>
      <c r="D643" s="217">
        <v>6600</v>
      </c>
      <c r="E643" s="217">
        <v>6227.7</v>
      </c>
      <c r="F643" s="252">
        <v>94.4</v>
      </c>
    </row>
    <row r="644" spans="1:9" ht="25.5" x14ac:dyDescent="0.25">
      <c r="A644" s="251" t="s">
        <v>40</v>
      </c>
      <c r="B644" s="18" t="s">
        <v>1234</v>
      </c>
      <c r="C644" s="18" t="s">
        <v>41</v>
      </c>
      <c r="D644" s="217">
        <v>6600</v>
      </c>
      <c r="E644" s="217">
        <v>6227.7</v>
      </c>
      <c r="F644" s="252">
        <v>94.4</v>
      </c>
    </row>
    <row r="645" spans="1:9" ht="25.5" x14ac:dyDescent="0.25">
      <c r="A645" s="251" t="s">
        <v>42</v>
      </c>
      <c r="B645" s="18" t="s">
        <v>1234</v>
      </c>
      <c r="C645" s="18" t="s">
        <v>43</v>
      </c>
      <c r="D645" s="217">
        <v>6600</v>
      </c>
      <c r="E645" s="217">
        <v>6227.7</v>
      </c>
      <c r="F645" s="252">
        <v>94.4</v>
      </c>
    </row>
    <row r="646" spans="1:9" ht="25.5" x14ac:dyDescent="0.25">
      <c r="A646" s="251" t="s">
        <v>540</v>
      </c>
      <c r="B646" s="18" t="s">
        <v>1235</v>
      </c>
      <c r="C646" s="18"/>
      <c r="D646" s="217">
        <v>4000</v>
      </c>
      <c r="E646" s="217">
        <v>3979.1</v>
      </c>
      <c r="F646" s="252">
        <v>99.5</v>
      </c>
    </row>
    <row r="647" spans="1:9" ht="25.5" x14ac:dyDescent="0.25">
      <c r="A647" s="251" t="s">
        <v>40</v>
      </c>
      <c r="B647" s="18" t="s">
        <v>1235</v>
      </c>
      <c r="C647" s="18" t="s">
        <v>41</v>
      </c>
      <c r="D647" s="217">
        <v>4000</v>
      </c>
      <c r="E647" s="217">
        <v>3979.1</v>
      </c>
      <c r="F647" s="252">
        <v>99.5</v>
      </c>
    </row>
    <row r="648" spans="1:9" ht="25.5" x14ac:dyDescent="0.25">
      <c r="A648" s="251" t="s">
        <v>42</v>
      </c>
      <c r="B648" s="18" t="s">
        <v>1235</v>
      </c>
      <c r="C648" s="18" t="s">
        <v>43</v>
      </c>
      <c r="D648" s="217">
        <v>4000</v>
      </c>
      <c r="E648" s="217">
        <v>3979.1</v>
      </c>
      <c r="F648" s="252">
        <v>99.5</v>
      </c>
    </row>
    <row r="649" spans="1:9" x14ac:dyDescent="0.25">
      <c r="A649" s="247" t="s">
        <v>286</v>
      </c>
      <c r="B649" s="98" t="s">
        <v>1236</v>
      </c>
      <c r="C649" s="98"/>
      <c r="D649" s="215">
        <v>77411.899999999994</v>
      </c>
      <c r="E649" s="215">
        <v>77402.2</v>
      </c>
      <c r="F649" s="248">
        <v>100</v>
      </c>
    </row>
    <row r="650" spans="1:9" ht="51" x14ac:dyDescent="0.25">
      <c r="A650" s="249" t="s">
        <v>288</v>
      </c>
      <c r="B650" s="99" t="s">
        <v>1237</v>
      </c>
      <c r="C650" s="99"/>
      <c r="D650" s="216">
        <v>77411.899999999994</v>
      </c>
      <c r="E650" s="216">
        <v>77402.2</v>
      </c>
      <c r="F650" s="250">
        <v>100</v>
      </c>
      <c r="H650" s="101"/>
      <c r="I650" s="101"/>
    </row>
    <row r="651" spans="1:9" ht="25.5" x14ac:dyDescent="0.25">
      <c r="A651" s="251" t="s">
        <v>290</v>
      </c>
      <c r="B651" s="18" t="s">
        <v>1238</v>
      </c>
      <c r="C651" s="18"/>
      <c r="D651" s="217">
        <v>6037.6</v>
      </c>
      <c r="E651" s="217">
        <v>6028.1</v>
      </c>
      <c r="F651" s="252">
        <v>99.842652709686007</v>
      </c>
    </row>
    <row r="652" spans="1:9" ht="25.5" x14ac:dyDescent="0.25">
      <c r="A652" s="251" t="s">
        <v>40</v>
      </c>
      <c r="B652" s="18" t="s">
        <v>1238</v>
      </c>
      <c r="C652" s="18" t="s">
        <v>41</v>
      </c>
      <c r="D652" s="217">
        <v>1350.6</v>
      </c>
      <c r="E652" s="217">
        <v>1346.1</v>
      </c>
      <c r="F652" s="252">
        <v>99.7</v>
      </c>
    </row>
    <row r="653" spans="1:9" ht="25.5" x14ac:dyDescent="0.25">
      <c r="A653" s="251" t="s">
        <v>42</v>
      </c>
      <c r="B653" s="18" t="s">
        <v>1238</v>
      </c>
      <c r="C653" s="18" t="s">
        <v>43</v>
      </c>
      <c r="D653" s="217">
        <v>1350.6</v>
      </c>
      <c r="E653" s="217">
        <v>1346.1</v>
      </c>
      <c r="F653" s="252">
        <v>99.7</v>
      </c>
    </row>
    <row r="654" spans="1:9" ht="25.5" x14ac:dyDescent="0.25">
      <c r="A654" s="251" t="s">
        <v>148</v>
      </c>
      <c r="B654" s="18" t="s">
        <v>1238</v>
      </c>
      <c r="C654" s="18" t="s">
        <v>149</v>
      </c>
      <c r="D654" s="217">
        <v>4687</v>
      </c>
      <c r="E654" s="217">
        <v>4682</v>
      </c>
      <c r="F654" s="252">
        <v>99.9</v>
      </c>
    </row>
    <row r="655" spans="1:9" x14ac:dyDescent="0.25">
      <c r="A655" s="251" t="s">
        <v>150</v>
      </c>
      <c r="B655" s="18" t="s">
        <v>1238</v>
      </c>
      <c r="C655" s="18" t="s">
        <v>151</v>
      </c>
      <c r="D655" s="217">
        <v>3954.8</v>
      </c>
      <c r="E655" s="217">
        <v>3949.6</v>
      </c>
      <c r="F655" s="252">
        <v>99.9</v>
      </c>
    </row>
    <row r="656" spans="1:9" x14ac:dyDescent="0.25">
      <c r="A656" s="251" t="s">
        <v>240</v>
      </c>
      <c r="B656" s="18" t="s">
        <v>1238</v>
      </c>
      <c r="C656" s="18" t="s">
        <v>241</v>
      </c>
      <c r="D656" s="217">
        <v>732.2</v>
      </c>
      <c r="E656" s="217">
        <v>732.2</v>
      </c>
      <c r="F656" s="252">
        <v>100</v>
      </c>
    </row>
    <row r="657" spans="1:6" ht="25.5" x14ac:dyDescent="0.25">
      <c r="A657" s="251" t="s">
        <v>292</v>
      </c>
      <c r="B657" s="18" t="s">
        <v>1239</v>
      </c>
      <c r="C657" s="18"/>
      <c r="D657" s="217">
        <v>567.9</v>
      </c>
      <c r="E657" s="217">
        <v>567.9</v>
      </c>
      <c r="F657" s="252">
        <v>100</v>
      </c>
    </row>
    <row r="658" spans="1:6" ht="25.5" x14ac:dyDescent="0.25">
      <c r="A658" s="251" t="s">
        <v>148</v>
      </c>
      <c r="B658" s="18" t="s">
        <v>1239</v>
      </c>
      <c r="C658" s="18" t="s">
        <v>149</v>
      </c>
      <c r="D658" s="217">
        <v>567.9</v>
      </c>
      <c r="E658" s="217">
        <v>567.9</v>
      </c>
      <c r="F658" s="252">
        <v>100</v>
      </c>
    </row>
    <row r="659" spans="1:6" x14ac:dyDescent="0.25">
      <c r="A659" s="251" t="s">
        <v>150</v>
      </c>
      <c r="B659" s="18" t="s">
        <v>1239</v>
      </c>
      <c r="C659" s="18" t="s">
        <v>151</v>
      </c>
      <c r="D659" s="217">
        <v>567.9</v>
      </c>
      <c r="E659" s="217">
        <v>567.9</v>
      </c>
      <c r="F659" s="252">
        <v>100</v>
      </c>
    </row>
    <row r="660" spans="1:6" ht="25.5" x14ac:dyDescent="0.25">
      <c r="A660" s="251" t="s">
        <v>294</v>
      </c>
      <c r="B660" s="18" t="s">
        <v>1240</v>
      </c>
      <c r="C660" s="18"/>
      <c r="D660" s="217">
        <v>136.69999999999999</v>
      </c>
      <c r="E660" s="217">
        <v>136.69999999999999</v>
      </c>
      <c r="F660" s="252">
        <v>100</v>
      </c>
    </row>
    <row r="661" spans="1:6" ht="38.25" x14ac:dyDescent="0.25">
      <c r="A661" s="251" t="s">
        <v>24</v>
      </c>
      <c r="B661" s="18" t="s">
        <v>1240</v>
      </c>
      <c r="C661" s="18" t="s">
        <v>25</v>
      </c>
      <c r="D661" s="217">
        <v>136.69999999999999</v>
      </c>
      <c r="E661" s="217">
        <v>136.69999999999999</v>
      </c>
      <c r="F661" s="252">
        <v>100</v>
      </c>
    </row>
    <row r="662" spans="1:6" x14ac:dyDescent="0.25">
      <c r="A662" s="251" t="s">
        <v>142</v>
      </c>
      <c r="B662" s="18" t="s">
        <v>1240</v>
      </c>
      <c r="C662" s="18" t="s">
        <v>143</v>
      </c>
      <c r="D662" s="217">
        <v>136.69999999999999</v>
      </c>
      <c r="E662" s="217">
        <v>136.69999999999999</v>
      </c>
      <c r="F662" s="252">
        <v>100</v>
      </c>
    </row>
    <row r="663" spans="1:6" ht="25.5" x14ac:dyDescent="0.25">
      <c r="A663" s="251" t="s">
        <v>296</v>
      </c>
      <c r="B663" s="18" t="s">
        <v>1241</v>
      </c>
      <c r="C663" s="18"/>
      <c r="D663" s="217">
        <v>48.9</v>
      </c>
      <c r="E663" s="217">
        <v>48.9</v>
      </c>
      <c r="F663" s="252">
        <v>100</v>
      </c>
    </row>
    <row r="664" spans="1:6" ht="38.25" x14ac:dyDescent="0.25">
      <c r="A664" s="251" t="s">
        <v>24</v>
      </c>
      <c r="B664" s="18" t="s">
        <v>1241</v>
      </c>
      <c r="C664" s="18" t="s">
        <v>25</v>
      </c>
      <c r="D664" s="217">
        <v>48.9</v>
      </c>
      <c r="E664" s="217">
        <v>48.9</v>
      </c>
      <c r="F664" s="252">
        <v>100</v>
      </c>
    </row>
    <row r="665" spans="1:6" x14ac:dyDescent="0.25">
      <c r="A665" s="251" t="s">
        <v>142</v>
      </c>
      <c r="B665" s="18" t="s">
        <v>1241</v>
      </c>
      <c r="C665" s="18" t="s">
        <v>143</v>
      </c>
      <c r="D665" s="217">
        <v>48.9</v>
      </c>
      <c r="E665" s="217">
        <v>48.9</v>
      </c>
      <c r="F665" s="252">
        <v>100</v>
      </c>
    </row>
    <row r="666" spans="1:6" ht="25.5" x14ac:dyDescent="0.25">
      <c r="A666" s="251" t="s">
        <v>298</v>
      </c>
      <c r="B666" s="18" t="s">
        <v>1242</v>
      </c>
      <c r="C666" s="18"/>
      <c r="D666" s="217">
        <v>175.7</v>
      </c>
      <c r="E666" s="217">
        <v>175.7</v>
      </c>
      <c r="F666" s="252">
        <v>100</v>
      </c>
    </row>
    <row r="667" spans="1:6" ht="38.25" x14ac:dyDescent="0.25">
      <c r="A667" s="251" t="s">
        <v>24</v>
      </c>
      <c r="B667" s="18" t="s">
        <v>1242</v>
      </c>
      <c r="C667" s="18" t="s">
        <v>25</v>
      </c>
      <c r="D667" s="217">
        <v>175.7</v>
      </c>
      <c r="E667" s="217">
        <v>175.7</v>
      </c>
      <c r="F667" s="252">
        <v>100</v>
      </c>
    </row>
    <row r="668" spans="1:6" x14ac:dyDescent="0.25">
      <c r="A668" s="251" t="s">
        <v>142</v>
      </c>
      <c r="B668" s="18" t="s">
        <v>1242</v>
      </c>
      <c r="C668" s="18" t="s">
        <v>143</v>
      </c>
      <c r="D668" s="217">
        <v>175.7</v>
      </c>
      <c r="E668" s="217">
        <v>175.7</v>
      </c>
      <c r="F668" s="252">
        <v>100</v>
      </c>
    </row>
    <row r="669" spans="1:6" ht="25.5" x14ac:dyDescent="0.25">
      <c r="A669" s="251" t="s">
        <v>300</v>
      </c>
      <c r="B669" s="18" t="s">
        <v>1243</v>
      </c>
      <c r="C669" s="18"/>
      <c r="D669" s="217">
        <v>37.299999999999997</v>
      </c>
      <c r="E669" s="217">
        <v>37.200000000000003</v>
      </c>
      <c r="F669" s="252">
        <v>99.7</v>
      </c>
    </row>
    <row r="670" spans="1:6" ht="38.25" x14ac:dyDescent="0.25">
      <c r="A670" s="251" t="s">
        <v>24</v>
      </c>
      <c r="B670" s="18" t="s">
        <v>1243</v>
      </c>
      <c r="C670" s="18" t="s">
        <v>25</v>
      </c>
      <c r="D670" s="217">
        <v>37.299999999999997</v>
      </c>
      <c r="E670" s="217">
        <v>37.200000000000003</v>
      </c>
      <c r="F670" s="252">
        <v>99.7</v>
      </c>
    </row>
    <row r="671" spans="1:6" x14ac:dyDescent="0.25">
      <c r="A671" s="251" t="s">
        <v>142</v>
      </c>
      <c r="B671" s="18" t="s">
        <v>1243</v>
      </c>
      <c r="C671" s="18" t="s">
        <v>143</v>
      </c>
      <c r="D671" s="217">
        <v>37.299999999999997</v>
      </c>
      <c r="E671" s="217">
        <v>37.200000000000003</v>
      </c>
      <c r="F671" s="252">
        <v>99.7</v>
      </c>
    </row>
    <row r="672" spans="1:6" ht="38.25" x14ac:dyDescent="0.25">
      <c r="A672" s="251" t="s">
        <v>302</v>
      </c>
      <c r="B672" s="18" t="s">
        <v>1244</v>
      </c>
      <c r="C672" s="18"/>
      <c r="D672" s="217">
        <v>29.3</v>
      </c>
      <c r="E672" s="217">
        <v>29.3</v>
      </c>
      <c r="F672" s="252">
        <v>100</v>
      </c>
    </row>
    <row r="673" spans="1:6" ht="38.25" x14ac:dyDescent="0.25">
      <c r="A673" s="251" t="s">
        <v>24</v>
      </c>
      <c r="B673" s="18" t="s">
        <v>1244</v>
      </c>
      <c r="C673" s="18" t="s">
        <v>25</v>
      </c>
      <c r="D673" s="217">
        <v>29.3</v>
      </c>
      <c r="E673" s="217">
        <v>29.3</v>
      </c>
      <c r="F673" s="252">
        <v>100</v>
      </c>
    </row>
    <row r="674" spans="1:6" x14ac:dyDescent="0.25">
      <c r="A674" s="251" t="s">
        <v>142</v>
      </c>
      <c r="B674" s="18" t="s">
        <v>1244</v>
      </c>
      <c r="C674" s="18" t="s">
        <v>143</v>
      </c>
      <c r="D674" s="217">
        <v>29.3</v>
      </c>
      <c r="E674" s="217">
        <v>29.3</v>
      </c>
      <c r="F674" s="252">
        <v>100</v>
      </c>
    </row>
    <row r="675" spans="1:6" ht="25.5" x14ac:dyDescent="0.25">
      <c r="A675" s="251" t="s">
        <v>304</v>
      </c>
      <c r="B675" s="18" t="s">
        <v>1245</v>
      </c>
      <c r="C675" s="18"/>
      <c r="D675" s="217">
        <v>19.5</v>
      </c>
      <c r="E675" s="217">
        <v>19.5</v>
      </c>
      <c r="F675" s="252">
        <v>100</v>
      </c>
    </row>
    <row r="676" spans="1:6" ht="25.5" x14ac:dyDescent="0.25">
      <c r="A676" s="251" t="s">
        <v>148</v>
      </c>
      <c r="B676" s="18" t="s">
        <v>1245</v>
      </c>
      <c r="C676" s="18" t="s">
        <v>149</v>
      </c>
      <c r="D676" s="217">
        <v>19.5</v>
      </c>
      <c r="E676" s="217">
        <v>19.5</v>
      </c>
      <c r="F676" s="252">
        <v>100</v>
      </c>
    </row>
    <row r="677" spans="1:6" x14ac:dyDescent="0.25">
      <c r="A677" s="251" t="s">
        <v>150</v>
      </c>
      <c r="B677" s="18" t="s">
        <v>1245</v>
      </c>
      <c r="C677" s="18" t="s">
        <v>151</v>
      </c>
      <c r="D677" s="217">
        <v>19.5</v>
      </c>
      <c r="E677" s="217">
        <v>19.5</v>
      </c>
      <c r="F677" s="252">
        <v>100</v>
      </c>
    </row>
    <row r="678" spans="1:6" ht="25.5" x14ac:dyDescent="0.25">
      <c r="A678" s="251" t="s">
        <v>306</v>
      </c>
      <c r="B678" s="18" t="s">
        <v>1246</v>
      </c>
      <c r="C678" s="18"/>
      <c r="D678" s="217">
        <v>146.5</v>
      </c>
      <c r="E678" s="217">
        <v>146.5</v>
      </c>
      <c r="F678" s="252">
        <v>100</v>
      </c>
    </row>
    <row r="679" spans="1:6" ht="25.5" x14ac:dyDescent="0.25">
      <c r="A679" s="251" t="s">
        <v>148</v>
      </c>
      <c r="B679" s="18" t="s">
        <v>1246</v>
      </c>
      <c r="C679" s="18" t="s">
        <v>149</v>
      </c>
      <c r="D679" s="217">
        <v>146.5</v>
      </c>
      <c r="E679" s="217">
        <v>146.5</v>
      </c>
      <c r="F679" s="252">
        <v>100</v>
      </c>
    </row>
    <row r="680" spans="1:6" x14ac:dyDescent="0.25">
      <c r="A680" s="251" t="s">
        <v>150</v>
      </c>
      <c r="B680" s="18" t="s">
        <v>1246</v>
      </c>
      <c r="C680" s="18" t="s">
        <v>151</v>
      </c>
      <c r="D680" s="217">
        <v>146.5</v>
      </c>
      <c r="E680" s="217">
        <v>146.5</v>
      </c>
      <c r="F680" s="252">
        <v>100</v>
      </c>
    </row>
    <row r="681" spans="1:6" ht="25.5" x14ac:dyDescent="0.25">
      <c r="A681" s="251" t="s">
        <v>695</v>
      </c>
      <c r="B681" s="18" t="s">
        <v>1247</v>
      </c>
      <c r="C681" s="18"/>
      <c r="D681" s="217">
        <v>707.7</v>
      </c>
      <c r="E681" s="217">
        <v>707.7</v>
      </c>
      <c r="F681" s="252">
        <v>100</v>
      </c>
    </row>
    <row r="682" spans="1:6" ht="25.5" x14ac:dyDescent="0.25">
      <c r="A682" s="251" t="s">
        <v>40</v>
      </c>
      <c r="B682" s="18" t="s">
        <v>1247</v>
      </c>
      <c r="C682" s="18" t="s">
        <v>41</v>
      </c>
      <c r="D682" s="217">
        <v>707.7</v>
      </c>
      <c r="E682" s="217">
        <v>707.7</v>
      </c>
      <c r="F682" s="252">
        <v>100</v>
      </c>
    </row>
    <row r="683" spans="1:6" ht="25.5" x14ac:dyDescent="0.25">
      <c r="A683" s="251" t="s">
        <v>42</v>
      </c>
      <c r="B683" s="18" t="s">
        <v>1247</v>
      </c>
      <c r="C683" s="18" t="s">
        <v>43</v>
      </c>
      <c r="D683" s="217">
        <v>707.7</v>
      </c>
      <c r="E683" s="217">
        <v>707.7</v>
      </c>
      <c r="F683" s="252">
        <v>100</v>
      </c>
    </row>
    <row r="684" spans="1:6" ht="25.5" x14ac:dyDescent="0.25">
      <c r="A684" s="251" t="s">
        <v>697</v>
      </c>
      <c r="B684" s="18" t="s">
        <v>1248</v>
      </c>
      <c r="C684" s="18"/>
      <c r="D684" s="217">
        <v>69504.800000000003</v>
      </c>
      <c r="E684" s="217">
        <v>69504.800000000003</v>
      </c>
      <c r="F684" s="252">
        <v>100</v>
      </c>
    </row>
    <row r="685" spans="1:6" ht="25.5" x14ac:dyDescent="0.25">
      <c r="A685" s="251" t="s">
        <v>148</v>
      </c>
      <c r="B685" s="18" t="s">
        <v>1248</v>
      </c>
      <c r="C685" s="18" t="s">
        <v>149</v>
      </c>
      <c r="D685" s="217">
        <v>69504.800000000003</v>
      </c>
      <c r="E685" s="217">
        <v>69504.800000000003</v>
      </c>
      <c r="F685" s="252">
        <v>100</v>
      </c>
    </row>
    <row r="686" spans="1:6" x14ac:dyDescent="0.25">
      <c r="A686" s="251" t="s">
        <v>150</v>
      </c>
      <c r="B686" s="18" t="s">
        <v>1248</v>
      </c>
      <c r="C686" s="18" t="s">
        <v>151</v>
      </c>
      <c r="D686" s="217">
        <v>63385.599999999999</v>
      </c>
      <c r="E686" s="217">
        <v>63385.599999999999</v>
      </c>
      <c r="F686" s="252">
        <v>100</v>
      </c>
    </row>
    <row r="687" spans="1:6" x14ac:dyDescent="0.25">
      <c r="A687" s="251" t="s">
        <v>240</v>
      </c>
      <c r="B687" s="18" t="s">
        <v>1248</v>
      </c>
      <c r="C687" s="18" t="s">
        <v>241</v>
      </c>
      <c r="D687" s="217">
        <v>6119.2</v>
      </c>
      <c r="E687" s="217">
        <v>6119.2</v>
      </c>
      <c r="F687" s="252">
        <v>100</v>
      </c>
    </row>
    <row r="688" spans="1:6" x14ac:dyDescent="0.25">
      <c r="A688" s="247" t="s">
        <v>18</v>
      </c>
      <c r="B688" s="98" t="s">
        <v>1249</v>
      </c>
      <c r="C688" s="98"/>
      <c r="D688" s="215">
        <v>5</v>
      </c>
      <c r="E688" s="215">
        <v>0</v>
      </c>
      <c r="F688" s="248">
        <v>0</v>
      </c>
    </row>
    <row r="689" spans="1:9" ht="25.5" x14ac:dyDescent="0.25">
      <c r="A689" s="249" t="s">
        <v>174</v>
      </c>
      <c r="B689" s="99" t="s">
        <v>1250</v>
      </c>
      <c r="C689" s="99"/>
      <c r="D689" s="216">
        <v>5</v>
      </c>
      <c r="E689" s="216">
        <v>0</v>
      </c>
      <c r="F689" s="250">
        <v>0</v>
      </c>
    </row>
    <row r="690" spans="1:9" ht="25.5" x14ac:dyDescent="0.25">
      <c r="A690" s="251" t="s">
        <v>176</v>
      </c>
      <c r="B690" s="18" t="s">
        <v>1251</v>
      </c>
      <c r="C690" s="18"/>
      <c r="D690" s="217">
        <v>5</v>
      </c>
      <c r="E690" s="217">
        <v>0</v>
      </c>
      <c r="F690" s="252">
        <v>0</v>
      </c>
    </row>
    <row r="691" spans="1:9" ht="25.5" x14ac:dyDescent="0.25">
      <c r="A691" s="251" t="s">
        <v>40</v>
      </c>
      <c r="B691" s="18" t="s">
        <v>1251</v>
      </c>
      <c r="C691" s="18" t="s">
        <v>41</v>
      </c>
      <c r="D691" s="217">
        <v>5</v>
      </c>
      <c r="E691" s="217">
        <v>0</v>
      </c>
      <c r="F691" s="252">
        <v>0</v>
      </c>
    </row>
    <row r="692" spans="1:9" ht="25.5" x14ac:dyDescent="0.25">
      <c r="A692" s="251" t="s">
        <v>42</v>
      </c>
      <c r="B692" s="18" t="s">
        <v>1251</v>
      </c>
      <c r="C692" s="18" t="s">
        <v>43</v>
      </c>
      <c r="D692" s="217">
        <v>5</v>
      </c>
      <c r="E692" s="217">
        <v>0</v>
      </c>
      <c r="F692" s="252">
        <v>0</v>
      </c>
    </row>
    <row r="693" spans="1:9" x14ac:dyDescent="0.25">
      <c r="A693" s="247" t="s">
        <v>450</v>
      </c>
      <c r="B693" s="98" t="s">
        <v>1252</v>
      </c>
      <c r="C693" s="98"/>
      <c r="D693" s="215">
        <v>421.4</v>
      </c>
      <c r="E693" s="215">
        <v>421.4</v>
      </c>
      <c r="F693" s="248">
        <v>100</v>
      </c>
    </row>
    <row r="694" spans="1:9" ht="25.5" x14ac:dyDescent="0.25">
      <c r="A694" s="249" t="s">
        <v>452</v>
      </c>
      <c r="B694" s="99" t="s">
        <v>1253</v>
      </c>
      <c r="C694" s="99"/>
      <c r="D694" s="216">
        <v>421.4</v>
      </c>
      <c r="E694" s="216">
        <v>421.4</v>
      </c>
      <c r="F694" s="250">
        <v>100</v>
      </c>
    </row>
    <row r="695" spans="1:9" x14ac:dyDescent="0.25">
      <c r="A695" s="251" t="s">
        <v>454</v>
      </c>
      <c r="B695" s="18" t="s">
        <v>1254</v>
      </c>
      <c r="C695" s="18"/>
      <c r="D695" s="217">
        <v>421.4</v>
      </c>
      <c r="E695" s="217">
        <v>421.4</v>
      </c>
      <c r="F695" s="252">
        <v>100</v>
      </c>
    </row>
    <row r="696" spans="1:9" ht="25.5" x14ac:dyDescent="0.25">
      <c r="A696" s="251" t="s">
        <v>40</v>
      </c>
      <c r="B696" s="18" t="s">
        <v>1254</v>
      </c>
      <c r="C696" s="18" t="s">
        <v>41</v>
      </c>
      <c r="D696" s="217">
        <v>421.4</v>
      </c>
      <c r="E696" s="217">
        <v>421.4</v>
      </c>
      <c r="F696" s="252">
        <v>100</v>
      </c>
    </row>
    <row r="697" spans="1:9" ht="25.5" x14ac:dyDescent="0.25">
      <c r="A697" s="251" t="s">
        <v>42</v>
      </c>
      <c r="B697" s="18" t="s">
        <v>1254</v>
      </c>
      <c r="C697" s="18" t="s">
        <v>43</v>
      </c>
      <c r="D697" s="217">
        <v>421.4</v>
      </c>
      <c r="E697" s="217">
        <v>421.4</v>
      </c>
      <c r="F697" s="252">
        <v>100</v>
      </c>
    </row>
    <row r="698" spans="1:9" ht="25.5" x14ac:dyDescent="0.25">
      <c r="A698" s="245" t="s">
        <v>320</v>
      </c>
      <c r="B698" s="96" t="s">
        <v>1255</v>
      </c>
      <c r="C698" s="96"/>
      <c r="D698" s="214">
        <v>660991.6</v>
      </c>
      <c r="E698" s="214">
        <v>644037.80000000005</v>
      </c>
      <c r="F698" s="246">
        <v>97.4</v>
      </c>
      <c r="H698" s="87"/>
      <c r="I698" s="87"/>
    </row>
    <row r="699" spans="1:9" x14ac:dyDescent="0.25">
      <c r="A699" s="247" t="s">
        <v>322</v>
      </c>
      <c r="B699" s="98" t="s">
        <v>1256</v>
      </c>
      <c r="C699" s="98"/>
      <c r="D699" s="215">
        <v>44556.3</v>
      </c>
      <c r="E699" s="215">
        <v>32426.9</v>
      </c>
      <c r="F699" s="248">
        <v>72.8</v>
      </c>
    </row>
    <row r="700" spans="1:9" ht="51" x14ac:dyDescent="0.25">
      <c r="A700" s="249" t="s">
        <v>324</v>
      </c>
      <c r="B700" s="99" t="s">
        <v>1257</v>
      </c>
      <c r="C700" s="99"/>
      <c r="D700" s="216">
        <v>44556.3</v>
      </c>
      <c r="E700" s="216">
        <v>32426.9</v>
      </c>
      <c r="F700" s="250">
        <v>72.8</v>
      </c>
      <c r="H700" s="87"/>
      <c r="I700" s="87"/>
    </row>
    <row r="701" spans="1:9" ht="38.25" x14ac:dyDescent="0.25">
      <c r="A701" s="251" t="s">
        <v>326</v>
      </c>
      <c r="B701" s="18" t="s">
        <v>1258</v>
      </c>
      <c r="C701" s="18"/>
      <c r="D701" s="217">
        <v>5353.4</v>
      </c>
      <c r="E701" s="217">
        <v>4283.8999999999996</v>
      </c>
      <c r="F701" s="252">
        <v>80</v>
      </c>
    </row>
    <row r="702" spans="1:9" ht="25.5" x14ac:dyDescent="0.25">
      <c r="A702" s="251" t="s">
        <v>40</v>
      </c>
      <c r="B702" s="18" t="s">
        <v>1258</v>
      </c>
      <c r="C702" s="18" t="s">
        <v>41</v>
      </c>
      <c r="D702" s="217">
        <v>5353.4</v>
      </c>
      <c r="E702" s="217">
        <v>4283.8999999999996</v>
      </c>
      <c r="F702" s="252">
        <v>80</v>
      </c>
    </row>
    <row r="703" spans="1:9" ht="25.5" x14ac:dyDescent="0.25">
      <c r="A703" s="251" t="s">
        <v>42</v>
      </c>
      <c r="B703" s="18" t="s">
        <v>1258</v>
      </c>
      <c r="C703" s="18" t="s">
        <v>43</v>
      </c>
      <c r="D703" s="217">
        <v>5353.4</v>
      </c>
      <c r="E703" s="217">
        <v>4283.8999999999996</v>
      </c>
      <c r="F703" s="252">
        <v>80</v>
      </c>
    </row>
    <row r="704" spans="1:9" ht="38.25" x14ac:dyDescent="0.25">
      <c r="A704" s="251" t="s">
        <v>328</v>
      </c>
      <c r="B704" s="18" t="s">
        <v>1259</v>
      </c>
      <c r="C704" s="18"/>
      <c r="D704" s="217">
        <v>182.9</v>
      </c>
      <c r="E704" s="217">
        <v>182.9</v>
      </c>
      <c r="F704" s="252">
        <v>100</v>
      </c>
    </row>
    <row r="705" spans="1:9" ht="25.5" x14ac:dyDescent="0.25">
      <c r="A705" s="251" t="s">
        <v>40</v>
      </c>
      <c r="B705" s="18" t="s">
        <v>1259</v>
      </c>
      <c r="C705" s="18" t="s">
        <v>41</v>
      </c>
      <c r="D705" s="217">
        <v>182.9</v>
      </c>
      <c r="E705" s="217">
        <v>182.9</v>
      </c>
      <c r="F705" s="252">
        <v>100</v>
      </c>
    </row>
    <row r="706" spans="1:9" ht="25.5" x14ac:dyDescent="0.25">
      <c r="A706" s="251" t="s">
        <v>42</v>
      </c>
      <c r="B706" s="18" t="s">
        <v>1259</v>
      </c>
      <c r="C706" s="18" t="s">
        <v>43</v>
      </c>
      <c r="D706" s="217">
        <v>182.9</v>
      </c>
      <c r="E706" s="217">
        <v>182.9</v>
      </c>
      <c r="F706" s="252">
        <v>100</v>
      </c>
    </row>
    <row r="707" spans="1:9" ht="25.5" x14ac:dyDescent="0.25">
      <c r="A707" s="251" t="s">
        <v>330</v>
      </c>
      <c r="B707" s="18" t="s">
        <v>1260</v>
      </c>
      <c r="C707" s="18"/>
      <c r="D707" s="217">
        <v>39020</v>
      </c>
      <c r="E707" s="217">
        <v>27960.1</v>
      </c>
      <c r="F707" s="252">
        <v>71.7</v>
      </c>
    </row>
    <row r="708" spans="1:9" ht="25.5" x14ac:dyDescent="0.25">
      <c r="A708" s="251" t="s">
        <v>40</v>
      </c>
      <c r="B708" s="18" t="s">
        <v>1260</v>
      </c>
      <c r="C708" s="18" t="s">
        <v>41</v>
      </c>
      <c r="D708" s="217">
        <v>39020</v>
      </c>
      <c r="E708" s="217">
        <v>27960.1</v>
      </c>
      <c r="F708" s="252">
        <v>71.7</v>
      </c>
    </row>
    <row r="709" spans="1:9" ht="25.5" x14ac:dyDescent="0.25">
      <c r="A709" s="251" t="s">
        <v>42</v>
      </c>
      <c r="B709" s="18" t="s">
        <v>1260</v>
      </c>
      <c r="C709" s="18" t="s">
        <v>43</v>
      </c>
      <c r="D709" s="217">
        <v>39020</v>
      </c>
      <c r="E709" s="217">
        <v>27960.1</v>
      </c>
      <c r="F709" s="252">
        <v>71.7</v>
      </c>
    </row>
    <row r="710" spans="1:9" x14ac:dyDescent="0.25">
      <c r="A710" s="247" t="s">
        <v>343</v>
      </c>
      <c r="B710" s="98" t="s">
        <v>1261</v>
      </c>
      <c r="C710" s="98"/>
      <c r="D710" s="215">
        <v>616435.30000000005</v>
      </c>
      <c r="E710" s="215">
        <v>611610.9</v>
      </c>
      <c r="F710" s="248">
        <v>99.2</v>
      </c>
    </row>
    <row r="711" spans="1:9" ht="25.5" x14ac:dyDescent="0.25">
      <c r="A711" s="249" t="s">
        <v>345</v>
      </c>
      <c r="B711" s="99" t="s">
        <v>1262</v>
      </c>
      <c r="C711" s="99"/>
      <c r="D711" s="216">
        <v>616435.30000000005</v>
      </c>
      <c r="E711" s="216">
        <v>611610.9</v>
      </c>
      <c r="F711" s="250">
        <v>99.2</v>
      </c>
      <c r="H711" s="87"/>
      <c r="I711" s="87"/>
    </row>
    <row r="712" spans="1:9" ht="25.5" x14ac:dyDescent="0.25">
      <c r="A712" s="251" t="s">
        <v>347</v>
      </c>
      <c r="B712" s="18" t="s">
        <v>1263</v>
      </c>
      <c r="C712" s="18"/>
      <c r="D712" s="217">
        <v>10864.2</v>
      </c>
      <c r="E712" s="217">
        <v>9181.5</v>
      </c>
      <c r="F712" s="252">
        <v>84.5</v>
      </c>
    </row>
    <row r="713" spans="1:9" ht="25.5" x14ac:dyDescent="0.25">
      <c r="A713" s="251" t="s">
        <v>40</v>
      </c>
      <c r="B713" s="18" t="s">
        <v>1263</v>
      </c>
      <c r="C713" s="18" t="s">
        <v>41</v>
      </c>
      <c r="D713" s="217">
        <v>10864.2</v>
      </c>
      <c r="E713" s="217">
        <v>9181.5</v>
      </c>
      <c r="F713" s="252">
        <v>84.5</v>
      </c>
    </row>
    <row r="714" spans="1:9" ht="25.5" x14ac:dyDescent="0.25">
      <c r="A714" s="251" t="s">
        <v>42</v>
      </c>
      <c r="B714" s="18" t="s">
        <v>1263</v>
      </c>
      <c r="C714" s="18" t="s">
        <v>43</v>
      </c>
      <c r="D714" s="217">
        <v>10864.2</v>
      </c>
      <c r="E714" s="217">
        <v>9181.5</v>
      </c>
      <c r="F714" s="252">
        <v>84.5</v>
      </c>
    </row>
    <row r="715" spans="1:9" ht="25.5" x14ac:dyDescent="0.25">
      <c r="A715" s="251" t="s">
        <v>349</v>
      </c>
      <c r="B715" s="18" t="s">
        <v>1264</v>
      </c>
      <c r="C715" s="18"/>
      <c r="D715" s="217">
        <v>5772.2</v>
      </c>
      <c r="E715" s="217">
        <v>5047.8999999999996</v>
      </c>
      <c r="F715" s="252">
        <v>87.5</v>
      </c>
    </row>
    <row r="716" spans="1:9" ht="25.5" x14ac:dyDescent="0.25">
      <c r="A716" s="251" t="s">
        <v>40</v>
      </c>
      <c r="B716" s="18" t="s">
        <v>1264</v>
      </c>
      <c r="C716" s="18" t="s">
        <v>41</v>
      </c>
      <c r="D716" s="217">
        <v>5772.2</v>
      </c>
      <c r="E716" s="217">
        <v>5047.8999999999996</v>
      </c>
      <c r="F716" s="252">
        <v>87.5</v>
      </c>
    </row>
    <row r="717" spans="1:9" ht="25.5" x14ac:dyDescent="0.25">
      <c r="A717" s="251" t="s">
        <v>42</v>
      </c>
      <c r="B717" s="18" t="s">
        <v>1264</v>
      </c>
      <c r="C717" s="18" t="s">
        <v>43</v>
      </c>
      <c r="D717" s="217">
        <v>5772.2</v>
      </c>
      <c r="E717" s="217">
        <v>5047.8999999999996</v>
      </c>
      <c r="F717" s="252">
        <v>87.5</v>
      </c>
    </row>
    <row r="718" spans="1:9" ht="25.5" x14ac:dyDescent="0.25">
      <c r="A718" s="251" t="s">
        <v>351</v>
      </c>
      <c r="B718" s="18" t="s">
        <v>1265</v>
      </c>
      <c r="C718" s="18"/>
      <c r="D718" s="217">
        <v>35987</v>
      </c>
      <c r="E718" s="217">
        <v>35384.800000000003</v>
      </c>
      <c r="F718" s="252">
        <v>98.3</v>
      </c>
    </row>
    <row r="719" spans="1:9" ht="38.25" x14ac:dyDescent="0.25">
      <c r="A719" s="251" t="s">
        <v>24</v>
      </c>
      <c r="B719" s="18" t="s">
        <v>1265</v>
      </c>
      <c r="C719" s="18" t="s">
        <v>25</v>
      </c>
      <c r="D719" s="217">
        <v>26407.5</v>
      </c>
      <c r="E719" s="217">
        <v>26406.3</v>
      </c>
      <c r="F719" s="252">
        <v>100</v>
      </c>
    </row>
    <row r="720" spans="1:9" x14ac:dyDescent="0.25">
      <c r="A720" s="251" t="s">
        <v>142</v>
      </c>
      <c r="B720" s="18" t="s">
        <v>1265</v>
      </c>
      <c r="C720" s="18" t="s">
        <v>143</v>
      </c>
      <c r="D720" s="217">
        <v>26407.5</v>
      </c>
      <c r="E720" s="217">
        <v>26406.3</v>
      </c>
      <c r="F720" s="252">
        <v>100</v>
      </c>
    </row>
    <row r="721" spans="1:6" ht="25.5" x14ac:dyDescent="0.25">
      <c r="A721" s="251" t="s">
        <v>40</v>
      </c>
      <c r="B721" s="18" t="s">
        <v>1265</v>
      </c>
      <c r="C721" s="18" t="s">
        <v>41</v>
      </c>
      <c r="D721" s="217">
        <v>7468.9</v>
      </c>
      <c r="E721" s="217">
        <v>6871.5</v>
      </c>
      <c r="F721" s="252">
        <v>92</v>
      </c>
    </row>
    <row r="722" spans="1:6" ht="25.5" x14ac:dyDescent="0.25">
      <c r="A722" s="251" t="s">
        <v>42</v>
      </c>
      <c r="B722" s="18" t="s">
        <v>1265</v>
      </c>
      <c r="C722" s="18" t="s">
        <v>43</v>
      </c>
      <c r="D722" s="217">
        <v>7468.9</v>
      </c>
      <c r="E722" s="217">
        <v>6871.5</v>
      </c>
      <c r="F722" s="252">
        <v>92</v>
      </c>
    </row>
    <row r="723" spans="1:6" x14ac:dyDescent="0.25">
      <c r="A723" s="251" t="s">
        <v>100</v>
      </c>
      <c r="B723" s="18" t="s">
        <v>1265</v>
      </c>
      <c r="C723" s="18" t="s">
        <v>101</v>
      </c>
      <c r="D723" s="217">
        <v>2110.6</v>
      </c>
      <c r="E723" s="217">
        <v>2107</v>
      </c>
      <c r="F723" s="252">
        <v>99.8</v>
      </c>
    </row>
    <row r="724" spans="1:6" x14ac:dyDescent="0.25">
      <c r="A724" s="251" t="s">
        <v>102</v>
      </c>
      <c r="B724" s="18" t="s">
        <v>1265</v>
      </c>
      <c r="C724" s="18" t="s">
        <v>103</v>
      </c>
      <c r="D724" s="217">
        <v>2110.6</v>
      </c>
      <c r="E724" s="217">
        <v>2107</v>
      </c>
      <c r="F724" s="252">
        <v>99.8</v>
      </c>
    </row>
    <row r="725" spans="1:6" ht="25.5" x14ac:dyDescent="0.25">
      <c r="A725" s="251" t="s">
        <v>353</v>
      </c>
      <c r="B725" s="18" t="s">
        <v>1266</v>
      </c>
      <c r="C725" s="18"/>
      <c r="D725" s="217">
        <v>2057</v>
      </c>
      <c r="E725" s="217">
        <v>2057</v>
      </c>
      <c r="F725" s="252">
        <v>100</v>
      </c>
    </row>
    <row r="726" spans="1:6" ht="25.5" x14ac:dyDescent="0.25">
      <c r="A726" s="251" t="s">
        <v>148</v>
      </c>
      <c r="B726" s="18" t="s">
        <v>1266</v>
      </c>
      <c r="C726" s="18" t="s">
        <v>149</v>
      </c>
      <c r="D726" s="217">
        <v>2057</v>
      </c>
      <c r="E726" s="217">
        <v>2057</v>
      </c>
      <c r="F726" s="252">
        <v>100</v>
      </c>
    </row>
    <row r="727" spans="1:6" x14ac:dyDescent="0.25">
      <c r="A727" s="251" t="s">
        <v>150</v>
      </c>
      <c r="B727" s="18" t="s">
        <v>1266</v>
      </c>
      <c r="C727" s="18" t="s">
        <v>151</v>
      </c>
      <c r="D727" s="217">
        <v>2057</v>
      </c>
      <c r="E727" s="217">
        <v>2057</v>
      </c>
      <c r="F727" s="252">
        <v>100</v>
      </c>
    </row>
    <row r="728" spans="1:6" ht="25.5" x14ac:dyDescent="0.25">
      <c r="A728" s="251" t="s">
        <v>355</v>
      </c>
      <c r="B728" s="18" t="s">
        <v>1267</v>
      </c>
      <c r="C728" s="18"/>
      <c r="D728" s="217">
        <v>259672.4</v>
      </c>
      <c r="E728" s="217">
        <v>259044.1</v>
      </c>
      <c r="F728" s="252">
        <v>99.8</v>
      </c>
    </row>
    <row r="729" spans="1:6" ht="25.5" x14ac:dyDescent="0.25">
      <c r="A729" s="251" t="s">
        <v>40</v>
      </c>
      <c r="B729" s="18" t="s">
        <v>1267</v>
      </c>
      <c r="C729" s="18" t="s">
        <v>41</v>
      </c>
      <c r="D729" s="217">
        <v>259672.4</v>
      </c>
      <c r="E729" s="217">
        <v>259044.1</v>
      </c>
      <c r="F729" s="252">
        <v>99.8</v>
      </c>
    </row>
    <row r="730" spans="1:6" ht="25.5" x14ac:dyDescent="0.25">
      <c r="A730" s="251" t="s">
        <v>42</v>
      </c>
      <c r="B730" s="18" t="s">
        <v>1267</v>
      </c>
      <c r="C730" s="18" t="s">
        <v>43</v>
      </c>
      <c r="D730" s="217">
        <v>259672.4</v>
      </c>
      <c r="E730" s="217">
        <v>259044.1</v>
      </c>
      <c r="F730" s="252">
        <v>99.8</v>
      </c>
    </row>
    <row r="731" spans="1:6" ht="25.5" x14ac:dyDescent="0.25">
      <c r="A731" s="251" t="s">
        <v>357</v>
      </c>
      <c r="B731" s="18" t="s">
        <v>1268</v>
      </c>
      <c r="C731" s="18"/>
      <c r="D731" s="217">
        <v>158872.79999999999</v>
      </c>
      <c r="E731" s="217">
        <v>158872.79999999999</v>
      </c>
      <c r="F731" s="252">
        <v>100</v>
      </c>
    </row>
    <row r="732" spans="1:6" ht="38.25" x14ac:dyDescent="0.25">
      <c r="A732" s="251" t="s">
        <v>24</v>
      </c>
      <c r="B732" s="18" t="s">
        <v>1268</v>
      </c>
      <c r="C732" s="18" t="s">
        <v>25</v>
      </c>
      <c r="D732" s="217">
        <v>23602.9</v>
      </c>
      <c r="E732" s="217">
        <v>23602.9</v>
      </c>
      <c r="F732" s="252">
        <v>100</v>
      </c>
    </row>
    <row r="733" spans="1:6" x14ac:dyDescent="0.25">
      <c r="A733" s="251" t="s">
        <v>142</v>
      </c>
      <c r="B733" s="18" t="s">
        <v>1268</v>
      </c>
      <c r="C733" s="18" t="s">
        <v>143</v>
      </c>
      <c r="D733" s="217">
        <v>23602.9</v>
      </c>
      <c r="E733" s="217">
        <v>23602.9</v>
      </c>
      <c r="F733" s="252">
        <v>100</v>
      </c>
    </row>
    <row r="734" spans="1:6" ht="25.5" x14ac:dyDescent="0.25">
      <c r="A734" s="251" t="s">
        <v>40</v>
      </c>
      <c r="B734" s="18" t="s">
        <v>1268</v>
      </c>
      <c r="C734" s="18" t="s">
        <v>41</v>
      </c>
      <c r="D734" s="217">
        <v>17370.5</v>
      </c>
      <c r="E734" s="217">
        <v>17370.5</v>
      </c>
      <c r="F734" s="252">
        <v>100</v>
      </c>
    </row>
    <row r="735" spans="1:6" ht="25.5" x14ac:dyDescent="0.25">
      <c r="A735" s="251" t="s">
        <v>42</v>
      </c>
      <c r="B735" s="18" t="s">
        <v>1268</v>
      </c>
      <c r="C735" s="18" t="s">
        <v>43</v>
      </c>
      <c r="D735" s="217">
        <v>17370.5</v>
      </c>
      <c r="E735" s="217">
        <v>17370.5</v>
      </c>
      <c r="F735" s="252">
        <v>100</v>
      </c>
    </row>
    <row r="736" spans="1:6" ht="25.5" x14ac:dyDescent="0.25">
      <c r="A736" s="251" t="s">
        <v>148</v>
      </c>
      <c r="B736" s="18" t="s">
        <v>1268</v>
      </c>
      <c r="C736" s="18" t="s">
        <v>149</v>
      </c>
      <c r="D736" s="217">
        <v>117700.2</v>
      </c>
      <c r="E736" s="217">
        <v>117700.2</v>
      </c>
      <c r="F736" s="252">
        <v>100</v>
      </c>
    </row>
    <row r="737" spans="1:6" x14ac:dyDescent="0.25">
      <c r="A737" s="251" t="s">
        <v>150</v>
      </c>
      <c r="B737" s="18" t="s">
        <v>1268</v>
      </c>
      <c r="C737" s="18" t="s">
        <v>151</v>
      </c>
      <c r="D737" s="217">
        <v>117700.2</v>
      </c>
      <c r="E737" s="217">
        <v>117700.2</v>
      </c>
      <c r="F737" s="252">
        <v>100</v>
      </c>
    </row>
    <row r="738" spans="1:6" x14ac:dyDescent="0.25">
      <c r="A738" s="251" t="s">
        <v>100</v>
      </c>
      <c r="B738" s="18" t="s">
        <v>1268</v>
      </c>
      <c r="C738" s="18" t="s">
        <v>101</v>
      </c>
      <c r="D738" s="217">
        <v>199.2</v>
      </c>
      <c r="E738" s="217">
        <v>199.2</v>
      </c>
      <c r="F738" s="252">
        <v>100</v>
      </c>
    </row>
    <row r="739" spans="1:6" x14ac:dyDescent="0.25">
      <c r="A739" s="251" t="s">
        <v>102</v>
      </c>
      <c r="B739" s="18" t="s">
        <v>1268</v>
      </c>
      <c r="C739" s="18" t="s">
        <v>103</v>
      </c>
      <c r="D739" s="217">
        <v>199.2</v>
      </c>
      <c r="E739" s="217">
        <v>199.2</v>
      </c>
      <c r="F739" s="252">
        <v>100</v>
      </c>
    </row>
    <row r="740" spans="1:6" ht="25.5" x14ac:dyDescent="0.25">
      <c r="A740" s="251" t="s">
        <v>359</v>
      </c>
      <c r="B740" s="18" t="s">
        <v>1269</v>
      </c>
      <c r="C740" s="18"/>
      <c r="D740" s="217">
        <v>53723.199999999997</v>
      </c>
      <c r="E740" s="217">
        <v>53609.8</v>
      </c>
      <c r="F740" s="252">
        <v>99.8</v>
      </c>
    </row>
    <row r="741" spans="1:6" ht="25.5" x14ac:dyDescent="0.25">
      <c r="A741" s="251" t="s">
        <v>40</v>
      </c>
      <c r="B741" s="18" t="s">
        <v>1269</v>
      </c>
      <c r="C741" s="18" t="s">
        <v>41</v>
      </c>
      <c r="D741" s="217">
        <v>53723.199999999997</v>
      </c>
      <c r="E741" s="217">
        <v>53609.8</v>
      </c>
      <c r="F741" s="252">
        <v>99.8</v>
      </c>
    </row>
    <row r="742" spans="1:6" ht="25.5" x14ac:dyDescent="0.25">
      <c r="A742" s="251" t="s">
        <v>42</v>
      </c>
      <c r="B742" s="18" t="s">
        <v>1269</v>
      </c>
      <c r="C742" s="18" t="s">
        <v>43</v>
      </c>
      <c r="D742" s="217">
        <v>53723.199999999997</v>
      </c>
      <c r="E742" s="217">
        <v>53609.8</v>
      </c>
      <c r="F742" s="252">
        <v>99.8</v>
      </c>
    </row>
    <row r="743" spans="1:6" ht="25.5" x14ac:dyDescent="0.25">
      <c r="A743" s="251" t="s">
        <v>349</v>
      </c>
      <c r="B743" s="18" t="s">
        <v>1270</v>
      </c>
      <c r="C743" s="18"/>
      <c r="D743" s="217">
        <v>9313.9</v>
      </c>
      <c r="E743" s="217">
        <v>9220</v>
      </c>
      <c r="F743" s="252">
        <v>99</v>
      </c>
    </row>
    <row r="744" spans="1:6" ht="38.25" x14ac:dyDescent="0.25">
      <c r="A744" s="251" t="s">
        <v>24</v>
      </c>
      <c r="B744" s="18" t="s">
        <v>1270</v>
      </c>
      <c r="C744" s="18" t="s">
        <v>25</v>
      </c>
      <c r="D744" s="217">
        <v>5161.6000000000004</v>
      </c>
      <c r="E744" s="217">
        <v>5161.3999999999996</v>
      </c>
      <c r="F744" s="252">
        <v>100</v>
      </c>
    </row>
    <row r="745" spans="1:6" x14ac:dyDescent="0.25">
      <c r="A745" s="251" t="s">
        <v>142</v>
      </c>
      <c r="B745" s="18" t="s">
        <v>1270</v>
      </c>
      <c r="C745" s="18" t="s">
        <v>143</v>
      </c>
      <c r="D745" s="217">
        <v>5161.6000000000004</v>
      </c>
      <c r="E745" s="217">
        <v>5161.3999999999996</v>
      </c>
      <c r="F745" s="252">
        <v>100</v>
      </c>
    </row>
    <row r="746" spans="1:6" ht="25.5" x14ac:dyDescent="0.25">
      <c r="A746" s="251" t="s">
        <v>40</v>
      </c>
      <c r="B746" s="18" t="s">
        <v>1270</v>
      </c>
      <c r="C746" s="18" t="s">
        <v>41</v>
      </c>
      <c r="D746" s="217">
        <v>4052.3</v>
      </c>
      <c r="E746" s="217">
        <v>3966.5</v>
      </c>
      <c r="F746" s="252">
        <v>97.9</v>
      </c>
    </row>
    <row r="747" spans="1:6" ht="25.5" x14ac:dyDescent="0.25">
      <c r="A747" s="251" t="s">
        <v>42</v>
      </c>
      <c r="B747" s="18" t="s">
        <v>1270</v>
      </c>
      <c r="C747" s="18" t="s">
        <v>43</v>
      </c>
      <c r="D747" s="217">
        <v>4052.3</v>
      </c>
      <c r="E747" s="217">
        <v>3966.5</v>
      </c>
      <c r="F747" s="252">
        <v>97.9</v>
      </c>
    </row>
    <row r="748" spans="1:6" x14ac:dyDescent="0.25">
      <c r="A748" s="251" t="s">
        <v>100</v>
      </c>
      <c r="B748" s="18" t="s">
        <v>1270</v>
      </c>
      <c r="C748" s="18" t="s">
        <v>101</v>
      </c>
      <c r="D748" s="217">
        <v>100</v>
      </c>
      <c r="E748" s="217">
        <v>92.1</v>
      </c>
      <c r="F748" s="252">
        <v>92.1</v>
      </c>
    </row>
    <row r="749" spans="1:6" x14ac:dyDescent="0.25">
      <c r="A749" s="251" t="s">
        <v>102</v>
      </c>
      <c r="B749" s="18" t="s">
        <v>1270</v>
      </c>
      <c r="C749" s="18" t="s">
        <v>103</v>
      </c>
      <c r="D749" s="217">
        <v>100</v>
      </c>
      <c r="E749" s="217">
        <v>92.1</v>
      </c>
      <c r="F749" s="252">
        <v>92.1</v>
      </c>
    </row>
    <row r="750" spans="1:6" ht="25.5" x14ac:dyDescent="0.25">
      <c r="A750" s="251" t="s">
        <v>362</v>
      </c>
      <c r="B750" s="18" t="s">
        <v>1271</v>
      </c>
      <c r="C750" s="18"/>
      <c r="D750" s="217">
        <v>44.3</v>
      </c>
      <c r="E750" s="217">
        <v>44.3</v>
      </c>
      <c r="F750" s="252">
        <v>100</v>
      </c>
    </row>
    <row r="751" spans="1:6" ht="25.5" x14ac:dyDescent="0.25">
      <c r="A751" s="251" t="s">
        <v>40</v>
      </c>
      <c r="B751" s="18" t="s">
        <v>1271</v>
      </c>
      <c r="C751" s="18" t="s">
        <v>41</v>
      </c>
      <c r="D751" s="217">
        <v>44.3</v>
      </c>
      <c r="E751" s="217">
        <v>44.3</v>
      </c>
      <c r="F751" s="252">
        <v>100</v>
      </c>
    </row>
    <row r="752" spans="1:6" ht="25.5" x14ac:dyDescent="0.25">
      <c r="A752" s="251" t="s">
        <v>42</v>
      </c>
      <c r="B752" s="18" t="s">
        <v>1271</v>
      </c>
      <c r="C752" s="18" t="s">
        <v>43</v>
      </c>
      <c r="D752" s="217">
        <v>44.3</v>
      </c>
      <c r="E752" s="217">
        <v>44.3</v>
      </c>
      <c r="F752" s="252">
        <v>100</v>
      </c>
    </row>
    <row r="753" spans="1:6" ht="25.5" x14ac:dyDescent="0.25">
      <c r="A753" s="251" t="s">
        <v>364</v>
      </c>
      <c r="B753" s="18" t="s">
        <v>1272</v>
      </c>
      <c r="C753" s="18"/>
      <c r="D753" s="217">
        <v>46.5</v>
      </c>
      <c r="E753" s="217">
        <v>46.5</v>
      </c>
      <c r="F753" s="252">
        <v>100</v>
      </c>
    </row>
    <row r="754" spans="1:6" ht="25.5" x14ac:dyDescent="0.25">
      <c r="A754" s="251" t="s">
        <v>40</v>
      </c>
      <c r="B754" s="18" t="s">
        <v>1272</v>
      </c>
      <c r="C754" s="18" t="s">
        <v>41</v>
      </c>
      <c r="D754" s="217">
        <v>46.5</v>
      </c>
      <c r="E754" s="217">
        <v>46.5</v>
      </c>
      <c r="F754" s="252">
        <v>100</v>
      </c>
    </row>
    <row r="755" spans="1:6" ht="25.5" x14ac:dyDescent="0.25">
      <c r="A755" s="251" t="s">
        <v>42</v>
      </c>
      <c r="B755" s="18" t="s">
        <v>1272</v>
      </c>
      <c r="C755" s="18" t="s">
        <v>43</v>
      </c>
      <c r="D755" s="217">
        <v>46.5</v>
      </c>
      <c r="E755" s="217">
        <v>46.5</v>
      </c>
      <c r="F755" s="252">
        <v>100</v>
      </c>
    </row>
    <row r="756" spans="1:6" ht="25.5" x14ac:dyDescent="0.25">
      <c r="A756" s="251" t="s">
        <v>366</v>
      </c>
      <c r="B756" s="18" t="s">
        <v>1273</v>
      </c>
      <c r="C756" s="18"/>
      <c r="D756" s="217">
        <v>9067</v>
      </c>
      <c r="E756" s="217">
        <v>9067</v>
      </c>
      <c r="F756" s="252">
        <v>100</v>
      </c>
    </row>
    <row r="757" spans="1:6" ht="25.5" x14ac:dyDescent="0.25">
      <c r="A757" s="251" t="s">
        <v>40</v>
      </c>
      <c r="B757" s="18" t="s">
        <v>1273</v>
      </c>
      <c r="C757" s="18" t="s">
        <v>41</v>
      </c>
      <c r="D757" s="217">
        <v>9067</v>
      </c>
      <c r="E757" s="217">
        <v>9067</v>
      </c>
      <c r="F757" s="252">
        <v>100</v>
      </c>
    </row>
    <row r="758" spans="1:6" ht="25.5" x14ac:dyDescent="0.25">
      <c r="A758" s="251" t="s">
        <v>42</v>
      </c>
      <c r="B758" s="18" t="s">
        <v>1273</v>
      </c>
      <c r="C758" s="18" t="s">
        <v>43</v>
      </c>
      <c r="D758" s="217">
        <v>9067</v>
      </c>
      <c r="E758" s="217">
        <v>9067</v>
      </c>
      <c r="F758" s="252">
        <v>100</v>
      </c>
    </row>
    <row r="759" spans="1:6" ht="25.5" x14ac:dyDescent="0.25">
      <c r="A759" s="251" t="s">
        <v>368</v>
      </c>
      <c r="B759" s="18" t="s">
        <v>1274</v>
      </c>
      <c r="C759" s="18"/>
      <c r="D759" s="217">
        <v>660</v>
      </c>
      <c r="E759" s="217">
        <v>660</v>
      </c>
      <c r="F759" s="252">
        <v>100</v>
      </c>
    </row>
    <row r="760" spans="1:6" ht="25.5" x14ac:dyDescent="0.25">
      <c r="A760" s="251" t="s">
        <v>148</v>
      </c>
      <c r="B760" s="18" t="s">
        <v>1274</v>
      </c>
      <c r="C760" s="18" t="s">
        <v>149</v>
      </c>
      <c r="D760" s="217">
        <v>660</v>
      </c>
      <c r="E760" s="217">
        <v>660</v>
      </c>
      <c r="F760" s="252">
        <v>100</v>
      </c>
    </row>
    <row r="761" spans="1:6" x14ac:dyDescent="0.25">
      <c r="A761" s="251" t="s">
        <v>150</v>
      </c>
      <c r="B761" s="18" t="s">
        <v>1274</v>
      </c>
      <c r="C761" s="18" t="s">
        <v>151</v>
      </c>
      <c r="D761" s="217">
        <v>660</v>
      </c>
      <c r="E761" s="217">
        <v>660</v>
      </c>
      <c r="F761" s="252">
        <v>100</v>
      </c>
    </row>
    <row r="762" spans="1:6" ht="25.5" x14ac:dyDescent="0.25">
      <c r="A762" s="251" t="s">
        <v>370</v>
      </c>
      <c r="B762" s="18" t="s">
        <v>1275</v>
      </c>
      <c r="C762" s="18"/>
      <c r="D762" s="217">
        <v>639.20000000000005</v>
      </c>
      <c r="E762" s="217">
        <v>639.1</v>
      </c>
      <c r="F762" s="252">
        <v>100</v>
      </c>
    </row>
    <row r="763" spans="1:6" ht="25.5" x14ac:dyDescent="0.25">
      <c r="A763" s="251" t="s">
        <v>40</v>
      </c>
      <c r="B763" s="18" t="s">
        <v>1275</v>
      </c>
      <c r="C763" s="18" t="s">
        <v>41</v>
      </c>
      <c r="D763" s="217">
        <v>639.20000000000005</v>
      </c>
      <c r="E763" s="217">
        <v>639.1</v>
      </c>
      <c r="F763" s="252">
        <v>100</v>
      </c>
    </row>
    <row r="764" spans="1:6" ht="25.5" x14ac:dyDescent="0.25">
      <c r="A764" s="251" t="s">
        <v>42</v>
      </c>
      <c r="B764" s="18" t="s">
        <v>1275</v>
      </c>
      <c r="C764" s="18" t="s">
        <v>43</v>
      </c>
      <c r="D764" s="217">
        <v>639.20000000000005</v>
      </c>
      <c r="E764" s="217">
        <v>639.1</v>
      </c>
      <c r="F764" s="252">
        <v>100</v>
      </c>
    </row>
    <row r="765" spans="1:6" ht="25.5" x14ac:dyDescent="0.25">
      <c r="A765" s="251" t="s">
        <v>372</v>
      </c>
      <c r="B765" s="18" t="s">
        <v>1276</v>
      </c>
      <c r="C765" s="18"/>
      <c r="D765" s="217">
        <v>935</v>
      </c>
      <c r="E765" s="217">
        <v>935</v>
      </c>
      <c r="F765" s="252">
        <v>100</v>
      </c>
    </row>
    <row r="766" spans="1:6" ht="25.5" x14ac:dyDescent="0.25">
      <c r="A766" s="251" t="s">
        <v>148</v>
      </c>
      <c r="B766" s="18" t="s">
        <v>1276</v>
      </c>
      <c r="C766" s="18" t="s">
        <v>149</v>
      </c>
      <c r="D766" s="217">
        <v>935</v>
      </c>
      <c r="E766" s="217">
        <v>935</v>
      </c>
      <c r="F766" s="252">
        <v>100</v>
      </c>
    </row>
    <row r="767" spans="1:6" x14ac:dyDescent="0.25">
      <c r="A767" s="251" t="s">
        <v>150</v>
      </c>
      <c r="B767" s="18" t="s">
        <v>1276</v>
      </c>
      <c r="C767" s="18" t="s">
        <v>151</v>
      </c>
      <c r="D767" s="217">
        <v>935</v>
      </c>
      <c r="E767" s="217">
        <v>935</v>
      </c>
      <c r="F767" s="252">
        <v>100</v>
      </c>
    </row>
    <row r="768" spans="1:6" ht="25.5" x14ac:dyDescent="0.25">
      <c r="A768" s="251" t="s">
        <v>374</v>
      </c>
      <c r="B768" s="18" t="s">
        <v>1277</v>
      </c>
      <c r="C768" s="18"/>
      <c r="D768" s="217">
        <v>315</v>
      </c>
      <c r="E768" s="217">
        <v>315</v>
      </c>
      <c r="F768" s="252">
        <v>100</v>
      </c>
    </row>
    <row r="769" spans="1:6" ht="25.5" x14ac:dyDescent="0.25">
      <c r="A769" s="251" t="s">
        <v>148</v>
      </c>
      <c r="B769" s="18" t="s">
        <v>1277</v>
      </c>
      <c r="C769" s="18" t="s">
        <v>149</v>
      </c>
      <c r="D769" s="217">
        <v>315</v>
      </c>
      <c r="E769" s="217">
        <v>315</v>
      </c>
      <c r="F769" s="252">
        <v>100</v>
      </c>
    </row>
    <row r="770" spans="1:6" x14ac:dyDescent="0.25">
      <c r="A770" s="251" t="s">
        <v>150</v>
      </c>
      <c r="B770" s="18" t="s">
        <v>1277</v>
      </c>
      <c r="C770" s="18" t="s">
        <v>151</v>
      </c>
      <c r="D770" s="217">
        <v>315</v>
      </c>
      <c r="E770" s="217">
        <v>315</v>
      </c>
      <c r="F770" s="252">
        <v>100</v>
      </c>
    </row>
    <row r="771" spans="1:6" ht="38.25" x14ac:dyDescent="0.25">
      <c r="A771" s="251" t="s">
        <v>376</v>
      </c>
      <c r="B771" s="18" t="s">
        <v>1278</v>
      </c>
      <c r="C771" s="18"/>
      <c r="D771" s="217">
        <v>63.6</v>
      </c>
      <c r="E771" s="217">
        <v>63.6</v>
      </c>
      <c r="F771" s="252">
        <v>100</v>
      </c>
    </row>
    <row r="772" spans="1:6" ht="25.5" x14ac:dyDescent="0.25">
      <c r="A772" s="251" t="s">
        <v>40</v>
      </c>
      <c r="B772" s="18" t="s">
        <v>1278</v>
      </c>
      <c r="C772" s="18" t="s">
        <v>41</v>
      </c>
      <c r="D772" s="217">
        <v>63.6</v>
      </c>
      <c r="E772" s="217">
        <v>63.6</v>
      </c>
      <c r="F772" s="252">
        <v>100</v>
      </c>
    </row>
    <row r="773" spans="1:6" ht="25.5" x14ac:dyDescent="0.25">
      <c r="A773" s="251" t="s">
        <v>42</v>
      </c>
      <c r="B773" s="18" t="s">
        <v>1278</v>
      </c>
      <c r="C773" s="18" t="s">
        <v>43</v>
      </c>
      <c r="D773" s="217">
        <v>63.6</v>
      </c>
      <c r="E773" s="217">
        <v>63.6</v>
      </c>
      <c r="F773" s="252">
        <v>100</v>
      </c>
    </row>
    <row r="774" spans="1:6" ht="38.25" x14ac:dyDescent="0.25">
      <c r="A774" s="251" t="s">
        <v>378</v>
      </c>
      <c r="B774" s="18" t="s">
        <v>1279</v>
      </c>
      <c r="C774" s="18"/>
      <c r="D774" s="217">
        <v>1498.8</v>
      </c>
      <c r="E774" s="217">
        <v>1498.8</v>
      </c>
      <c r="F774" s="252">
        <v>100</v>
      </c>
    </row>
    <row r="775" spans="1:6" ht="25.5" x14ac:dyDescent="0.25">
      <c r="A775" s="251" t="s">
        <v>40</v>
      </c>
      <c r="B775" s="18" t="s">
        <v>1279</v>
      </c>
      <c r="C775" s="18" t="s">
        <v>41</v>
      </c>
      <c r="D775" s="217">
        <v>1498.8</v>
      </c>
      <c r="E775" s="217">
        <v>1498.8</v>
      </c>
      <c r="F775" s="252">
        <v>100</v>
      </c>
    </row>
    <row r="776" spans="1:6" ht="25.5" x14ac:dyDescent="0.25">
      <c r="A776" s="251" t="s">
        <v>42</v>
      </c>
      <c r="B776" s="18" t="s">
        <v>1279</v>
      </c>
      <c r="C776" s="18" t="s">
        <v>43</v>
      </c>
      <c r="D776" s="217">
        <v>1498.8</v>
      </c>
      <c r="E776" s="217">
        <v>1498.8</v>
      </c>
      <c r="F776" s="252">
        <v>100</v>
      </c>
    </row>
    <row r="777" spans="1:6" ht="38.25" x14ac:dyDescent="0.25">
      <c r="A777" s="251" t="s">
        <v>380</v>
      </c>
      <c r="B777" s="18" t="s">
        <v>1280</v>
      </c>
      <c r="C777" s="18"/>
      <c r="D777" s="217">
        <v>690</v>
      </c>
      <c r="E777" s="217">
        <v>690</v>
      </c>
      <c r="F777" s="252">
        <v>100</v>
      </c>
    </row>
    <row r="778" spans="1:6" ht="25.5" x14ac:dyDescent="0.25">
      <c r="A778" s="251" t="s">
        <v>40</v>
      </c>
      <c r="B778" s="18" t="s">
        <v>1280</v>
      </c>
      <c r="C778" s="18" t="s">
        <v>41</v>
      </c>
      <c r="D778" s="217">
        <v>690</v>
      </c>
      <c r="E778" s="217">
        <v>690</v>
      </c>
      <c r="F778" s="252">
        <v>100</v>
      </c>
    </row>
    <row r="779" spans="1:6" ht="25.5" x14ac:dyDescent="0.25">
      <c r="A779" s="251" t="s">
        <v>42</v>
      </c>
      <c r="B779" s="18" t="s">
        <v>1280</v>
      </c>
      <c r="C779" s="18" t="s">
        <v>43</v>
      </c>
      <c r="D779" s="217">
        <v>690</v>
      </c>
      <c r="E779" s="217">
        <v>690</v>
      </c>
      <c r="F779" s="252">
        <v>100</v>
      </c>
    </row>
    <row r="780" spans="1:6" ht="25.5" x14ac:dyDescent="0.25">
      <c r="A780" s="251" t="s">
        <v>382</v>
      </c>
      <c r="B780" s="18" t="s">
        <v>1281</v>
      </c>
      <c r="C780" s="18"/>
      <c r="D780" s="217">
        <v>7213.1</v>
      </c>
      <c r="E780" s="217">
        <v>7090.5</v>
      </c>
      <c r="F780" s="252">
        <v>98.3</v>
      </c>
    </row>
    <row r="781" spans="1:6" ht="25.5" x14ac:dyDescent="0.25">
      <c r="A781" s="251" t="s">
        <v>40</v>
      </c>
      <c r="B781" s="18" t="s">
        <v>1281</v>
      </c>
      <c r="C781" s="18" t="s">
        <v>41</v>
      </c>
      <c r="D781" s="217">
        <v>7213.1</v>
      </c>
      <c r="E781" s="217">
        <v>7090.5</v>
      </c>
      <c r="F781" s="252">
        <v>98.3</v>
      </c>
    </row>
    <row r="782" spans="1:6" ht="25.5" x14ac:dyDescent="0.25">
      <c r="A782" s="251" t="s">
        <v>42</v>
      </c>
      <c r="B782" s="18" t="s">
        <v>1281</v>
      </c>
      <c r="C782" s="18" t="s">
        <v>43</v>
      </c>
      <c r="D782" s="217">
        <v>7213.1</v>
      </c>
      <c r="E782" s="217">
        <v>7090.5</v>
      </c>
      <c r="F782" s="252">
        <v>98.3</v>
      </c>
    </row>
    <row r="783" spans="1:6" ht="25.5" x14ac:dyDescent="0.25">
      <c r="A783" s="251" t="s">
        <v>384</v>
      </c>
      <c r="B783" s="18" t="s">
        <v>1282</v>
      </c>
      <c r="C783" s="18"/>
      <c r="D783" s="217">
        <v>45880.5</v>
      </c>
      <c r="E783" s="217">
        <v>45310.9</v>
      </c>
      <c r="F783" s="252">
        <v>98.8</v>
      </c>
    </row>
    <row r="784" spans="1:6" ht="25.5" x14ac:dyDescent="0.25">
      <c r="A784" s="251" t="s">
        <v>40</v>
      </c>
      <c r="B784" s="18" t="s">
        <v>1282</v>
      </c>
      <c r="C784" s="18" t="s">
        <v>41</v>
      </c>
      <c r="D784" s="217">
        <v>45880.5</v>
      </c>
      <c r="E784" s="217">
        <v>45310.9</v>
      </c>
      <c r="F784" s="252">
        <v>98.8</v>
      </c>
    </row>
    <row r="785" spans="1:9" ht="25.5" x14ac:dyDescent="0.25">
      <c r="A785" s="251" t="s">
        <v>42</v>
      </c>
      <c r="B785" s="18" t="s">
        <v>1282</v>
      </c>
      <c r="C785" s="18" t="s">
        <v>43</v>
      </c>
      <c r="D785" s="217">
        <v>45880.5</v>
      </c>
      <c r="E785" s="217">
        <v>45310.9</v>
      </c>
      <c r="F785" s="252">
        <v>98.8</v>
      </c>
    </row>
    <row r="786" spans="1:9" ht="25.5" x14ac:dyDescent="0.25">
      <c r="A786" s="251" t="s">
        <v>386</v>
      </c>
      <c r="B786" s="18" t="s">
        <v>1283</v>
      </c>
      <c r="C786" s="18"/>
      <c r="D786" s="217">
        <v>13119.6</v>
      </c>
      <c r="E786" s="217">
        <v>12832.3</v>
      </c>
      <c r="F786" s="252">
        <v>97.8</v>
      </c>
    </row>
    <row r="787" spans="1:9" ht="25.5" x14ac:dyDescent="0.25">
      <c r="A787" s="251" t="s">
        <v>40</v>
      </c>
      <c r="B787" s="18" t="s">
        <v>1283</v>
      </c>
      <c r="C787" s="18" t="s">
        <v>41</v>
      </c>
      <c r="D787" s="217">
        <v>13119.6</v>
      </c>
      <c r="E787" s="217">
        <v>12832.3</v>
      </c>
      <c r="F787" s="252">
        <v>97.8</v>
      </c>
    </row>
    <row r="788" spans="1:9" ht="25.5" x14ac:dyDescent="0.25">
      <c r="A788" s="251" t="s">
        <v>42</v>
      </c>
      <c r="B788" s="18" t="s">
        <v>1283</v>
      </c>
      <c r="C788" s="18" t="s">
        <v>43</v>
      </c>
      <c r="D788" s="217">
        <v>13119.6</v>
      </c>
      <c r="E788" s="217">
        <v>12832.3</v>
      </c>
      <c r="F788" s="252">
        <v>97.8</v>
      </c>
    </row>
    <row r="789" spans="1:9" x14ac:dyDescent="0.25">
      <c r="A789" s="245" t="s">
        <v>178</v>
      </c>
      <c r="B789" s="96" t="s">
        <v>1284</v>
      </c>
      <c r="C789" s="96"/>
      <c r="D789" s="214">
        <v>310052.40000000002</v>
      </c>
      <c r="E789" s="214">
        <v>307766.90000000002</v>
      </c>
      <c r="F789" s="246">
        <v>99.3</v>
      </c>
    </row>
    <row r="790" spans="1:9" ht="51" x14ac:dyDescent="0.25">
      <c r="A790" s="247" t="s">
        <v>180</v>
      </c>
      <c r="B790" s="98" t="s">
        <v>1285</v>
      </c>
      <c r="C790" s="98"/>
      <c r="D790" s="215">
        <v>233489.5</v>
      </c>
      <c r="E790" s="215">
        <v>233281.4</v>
      </c>
      <c r="F790" s="248">
        <v>99.9</v>
      </c>
      <c r="H790" s="87"/>
      <c r="I790" s="87"/>
    </row>
    <row r="791" spans="1:9" ht="25.5" x14ac:dyDescent="0.25">
      <c r="A791" s="249" t="s">
        <v>182</v>
      </c>
      <c r="B791" s="99" t="s">
        <v>1286</v>
      </c>
      <c r="C791" s="99"/>
      <c r="D791" s="216">
        <v>231563.5</v>
      </c>
      <c r="E791" s="216">
        <v>231561.4</v>
      </c>
      <c r="F791" s="250">
        <v>100</v>
      </c>
      <c r="H791" s="74"/>
      <c r="I791" s="82"/>
    </row>
    <row r="792" spans="1:9" ht="51" x14ac:dyDescent="0.25">
      <c r="A792" s="251" t="s">
        <v>184</v>
      </c>
      <c r="B792" s="18" t="s">
        <v>1287</v>
      </c>
      <c r="C792" s="18"/>
      <c r="D792" s="217">
        <v>219724.5</v>
      </c>
      <c r="E792" s="217">
        <v>219724.5</v>
      </c>
      <c r="F792" s="252">
        <v>100</v>
      </c>
    </row>
    <row r="793" spans="1:9" ht="25.5" x14ac:dyDescent="0.25">
      <c r="A793" s="251" t="s">
        <v>148</v>
      </c>
      <c r="B793" s="18" t="s">
        <v>1287</v>
      </c>
      <c r="C793" s="18" t="s">
        <v>149</v>
      </c>
      <c r="D793" s="217">
        <v>219724.5</v>
      </c>
      <c r="E793" s="217">
        <v>219724.5</v>
      </c>
      <c r="F793" s="252">
        <v>100</v>
      </c>
    </row>
    <row r="794" spans="1:9" x14ac:dyDescent="0.25">
      <c r="A794" s="251" t="s">
        <v>150</v>
      </c>
      <c r="B794" s="18" t="s">
        <v>1287</v>
      </c>
      <c r="C794" s="18" t="s">
        <v>151</v>
      </c>
      <c r="D794" s="217">
        <v>219724.5</v>
      </c>
      <c r="E794" s="217">
        <v>219724.5</v>
      </c>
      <c r="F794" s="252">
        <v>100</v>
      </c>
    </row>
    <row r="795" spans="1:9" ht="51" x14ac:dyDescent="0.25">
      <c r="A795" s="251" t="s">
        <v>186</v>
      </c>
      <c r="B795" s="18" t="s">
        <v>1288</v>
      </c>
      <c r="C795" s="18"/>
      <c r="D795" s="217">
        <v>5738</v>
      </c>
      <c r="E795" s="217">
        <v>5738</v>
      </c>
      <c r="F795" s="252">
        <v>100</v>
      </c>
    </row>
    <row r="796" spans="1:9" ht="25.5" x14ac:dyDescent="0.25">
      <c r="A796" s="251" t="s">
        <v>148</v>
      </c>
      <c r="B796" s="18" t="s">
        <v>1288</v>
      </c>
      <c r="C796" s="18" t="s">
        <v>149</v>
      </c>
      <c r="D796" s="217">
        <v>5738</v>
      </c>
      <c r="E796" s="217">
        <v>5738</v>
      </c>
      <c r="F796" s="252">
        <v>100</v>
      </c>
    </row>
    <row r="797" spans="1:9" x14ac:dyDescent="0.25">
      <c r="A797" s="251" t="s">
        <v>150</v>
      </c>
      <c r="B797" s="18" t="s">
        <v>1288</v>
      </c>
      <c r="C797" s="18" t="s">
        <v>151</v>
      </c>
      <c r="D797" s="217">
        <v>5738</v>
      </c>
      <c r="E797" s="217">
        <v>5738</v>
      </c>
      <c r="F797" s="252">
        <v>100</v>
      </c>
    </row>
    <row r="798" spans="1:9" ht="102" x14ac:dyDescent="0.25">
      <c r="A798" s="251" t="s">
        <v>188</v>
      </c>
      <c r="B798" s="18" t="s">
        <v>1289</v>
      </c>
      <c r="C798" s="18"/>
      <c r="D798" s="217">
        <v>6101</v>
      </c>
      <c r="E798" s="217">
        <f>E799</f>
        <v>6098.9</v>
      </c>
      <c r="F798" s="252">
        <v>100</v>
      </c>
    </row>
    <row r="799" spans="1:9" ht="25.5" x14ac:dyDescent="0.25">
      <c r="A799" s="251" t="s">
        <v>148</v>
      </c>
      <c r="B799" s="18" t="s">
        <v>1289</v>
      </c>
      <c r="C799" s="18" t="s">
        <v>149</v>
      </c>
      <c r="D799" s="217">
        <v>6101</v>
      </c>
      <c r="E799" s="217">
        <f>E800</f>
        <v>6098.9</v>
      </c>
      <c r="F799" s="252">
        <v>100</v>
      </c>
    </row>
    <row r="800" spans="1:9" x14ac:dyDescent="0.25">
      <c r="A800" s="251" t="s">
        <v>150</v>
      </c>
      <c r="B800" s="18" t="s">
        <v>1289</v>
      </c>
      <c r="C800" s="18" t="s">
        <v>151</v>
      </c>
      <c r="D800" s="217">
        <v>6101</v>
      </c>
      <c r="E800" s="217">
        <v>6098.9</v>
      </c>
      <c r="F800" s="252">
        <v>100</v>
      </c>
    </row>
    <row r="801" spans="1:9" ht="51" x14ac:dyDescent="0.25">
      <c r="A801" s="249" t="s">
        <v>190</v>
      </c>
      <c r="B801" s="99" t="s">
        <v>1290</v>
      </c>
      <c r="C801" s="99"/>
      <c r="D801" s="216">
        <v>1926</v>
      </c>
      <c r="E801" s="216">
        <v>1720</v>
      </c>
      <c r="F801" s="250">
        <v>89.3</v>
      </c>
    </row>
    <row r="802" spans="1:9" ht="89.25" x14ac:dyDescent="0.25">
      <c r="A802" s="251" t="s">
        <v>192</v>
      </c>
      <c r="B802" s="18" t="s">
        <v>1291</v>
      </c>
      <c r="C802" s="18"/>
      <c r="D802" s="217">
        <v>1926</v>
      </c>
      <c r="E802" s="217">
        <v>1720</v>
      </c>
      <c r="F802" s="252">
        <v>89.3</v>
      </c>
    </row>
    <row r="803" spans="1:9" ht="25.5" x14ac:dyDescent="0.25">
      <c r="A803" s="251" t="s">
        <v>148</v>
      </c>
      <c r="B803" s="18" t="s">
        <v>1291</v>
      </c>
      <c r="C803" s="18" t="s">
        <v>149</v>
      </c>
      <c r="D803" s="217">
        <v>1926</v>
      </c>
      <c r="E803" s="217">
        <v>1720</v>
      </c>
      <c r="F803" s="252">
        <v>89.3</v>
      </c>
    </row>
    <row r="804" spans="1:9" x14ac:dyDescent="0.25">
      <c r="A804" s="251" t="s">
        <v>150</v>
      </c>
      <c r="B804" s="18" t="s">
        <v>1291</v>
      </c>
      <c r="C804" s="18" t="s">
        <v>151</v>
      </c>
      <c r="D804" s="217">
        <v>1926</v>
      </c>
      <c r="E804" s="217">
        <v>1720</v>
      </c>
      <c r="F804" s="252">
        <v>89.3</v>
      </c>
    </row>
    <row r="805" spans="1:9" ht="25.5" x14ac:dyDescent="0.25">
      <c r="A805" s="247" t="s">
        <v>402</v>
      </c>
      <c r="B805" s="98" t="s">
        <v>1292</v>
      </c>
      <c r="C805" s="98"/>
      <c r="D805" s="215">
        <v>76562.899999999994</v>
      </c>
      <c r="E805" s="215">
        <v>74485.5</v>
      </c>
      <c r="F805" s="248">
        <v>97.3</v>
      </c>
      <c r="H805" s="100"/>
      <c r="I805" s="100"/>
    </row>
    <row r="806" spans="1:9" x14ac:dyDescent="0.25">
      <c r="A806" s="249" t="s">
        <v>404</v>
      </c>
      <c r="B806" s="99" t="s">
        <v>1293</v>
      </c>
      <c r="C806" s="99"/>
      <c r="D806" s="216">
        <v>33890.800000000003</v>
      </c>
      <c r="E806" s="216">
        <v>33870</v>
      </c>
      <c r="F806" s="250">
        <v>99.9</v>
      </c>
      <c r="H806" s="87"/>
      <c r="I806" s="87"/>
    </row>
    <row r="807" spans="1:9" x14ac:dyDescent="0.25">
      <c r="A807" s="251" t="s">
        <v>406</v>
      </c>
      <c r="B807" s="18" t="s">
        <v>1294</v>
      </c>
      <c r="C807" s="18"/>
      <c r="D807" s="217">
        <v>14818</v>
      </c>
      <c r="E807" s="217">
        <v>14797.2</v>
      </c>
      <c r="F807" s="252">
        <v>99.9</v>
      </c>
    </row>
    <row r="808" spans="1:9" ht="25.5" x14ac:dyDescent="0.25">
      <c r="A808" s="251" t="s">
        <v>40</v>
      </c>
      <c r="B808" s="18" t="s">
        <v>1294</v>
      </c>
      <c r="C808" s="18" t="s">
        <v>41</v>
      </c>
      <c r="D808" s="217">
        <v>14818</v>
      </c>
      <c r="E808" s="217">
        <v>14797.2</v>
      </c>
      <c r="F808" s="252">
        <v>99.9</v>
      </c>
    </row>
    <row r="809" spans="1:9" ht="25.5" x14ac:dyDescent="0.25">
      <c r="A809" s="251" t="s">
        <v>42</v>
      </c>
      <c r="B809" s="18" t="s">
        <v>1294</v>
      </c>
      <c r="C809" s="18" t="s">
        <v>43</v>
      </c>
      <c r="D809" s="217">
        <v>14818</v>
      </c>
      <c r="E809" s="217">
        <v>14797.2</v>
      </c>
      <c r="F809" s="252">
        <v>99.9</v>
      </c>
    </row>
    <row r="810" spans="1:9" x14ac:dyDescent="0.25">
      <c r="A810" s="251" t="s">
        <v>867</v>
      </c>
      <c r="B810" s="18" t="s">
        <v>1295</v>
      </c>
      <c r="C810" s="18"/>
      <c r="D810" s="217">
        <v>19072.8</v>
      </c>
      <c r="E810" s="217">
        <v>19072.8</v>
      </c>
      <c r="F810" s="252">
        <v>100</v>
      </c>
    </row>
    <row r="811" spans="1:9" ht="25.5" x14ac:dyDescent="0.25">
      <c r="A811" s="251" t="s">
        <v>148</v>
      </c>
      <c r="B811" s="18" t="s">
        <v>1295</v>
      </c>
      <c r="C811" s="18" t="s">
        <v>149</v>
      </c>
      <c r="D811" s="217">
        <v>19072.8</v>
      </c>
      <c r="E811" s="217">
        <v>19072.8</v>
      </c>
      <c r="F811" s="252">
        <v>100</v>
      </c>
    </row>
    <row r="812" spans="1:9" x14ac:dyDescent="0.25">
      <c r="A812" s="251" t="s">
        <v>240</v>
      </c>
      <c r="B812" s="18" t="s">
        <v>1295</v>
      </c>
      <c r="C812" s="18" t="s">
        <v>241</v>
      </c>
      <c r="D812" s="217">
        <v>19072.8</v>
      </c>
      <c r="E812" s="217">
        <v>19072.8</v>
      </c>
      <c r="F812" s="252">
        <v>100</v>
      </c>
    </row>
    <row r="813" spans="1:9" x14ac:dyDescent="0.25">
      <c r="A813" s="249" t="s">
        <v>408</v>
      </c>
      <c r="B813" s="99" t="s">
        <v>1296</v>
      </c>
      <c r="C813" s="99"/>
      <c r="D813" s="216">
        <v>850</v>
      </c>
      <c r="E813" s="216">
        <v>634.6</v>
      </c>
      <c r="F813" s="250">
        <v>74.7</v>
      </c>
    </row>
    <row r="814" spans="1:9" x14ac:dyDescent="0.25">
      <c r="A814" s="251" t="s">
        <v>410</v>
      </c>
      <c r="B814" s="18" t="s">
        <v>1297</v>
      </c>
      <c r="C814" s="18"/>
      <c r="D814" s="217">
        <v>850</v>
      </c>
      <c r="E814" s="217">
        <v>634.6</v>
      </c>
      <c r="F814" s="252">
        <v>74.7</v>
      </c>
    </row>
    <row r="815" spans="1:9" ht="25.5" x14ac:dyDescent="0.25">
      <c r="A815" s="251" t="s">
        <v>40</v>
      </c>
      <c r="B815" s="18" t="s">
        <v>1297</v>
      </c>
      <c r="C815" s="18" t="s">
        <v>41</v>
      </c>
      <c r="D815" s="217">
        <v>850</v>
      </c>
      <c r="E815" s="217">
        <v>634.6</v>
      </c>
      <c r="F815" s="252">
        <v>74.7</v>
      </c>
    </row>
    <row r="816" spans="1:9" ht="25.5" x14ac:dyDescent="0.25">
      <c r="A816" s="251" t="s">
        <v>42</v>
      </c>
      <c r="B816" s="18" t="s">
        <v>1297</v>
      </c>
      <c r="C816" s="18" t="s">
        <v>43</v>
      </c>
      <c r="D816" s="217">
        <v>850</v>
      </c>
      <c r="E816" s="217">
        <v>634.6</v>
      </c>
      <c r="F816" s="252">
        <v>74.7</v>
      </c>
    </row>
    <row r="817" spans="1:9" x14ac:dyDescent="0.25">
      <c r="A817" s="249" t="s">
        <v>412</v>
      </c>
      <c r="B817" s="99" t="s">
        <v>1298</v>
      </c>
      <c r="C817" s="99"/>
      <c r="D817" s="216">
        <v>19829.2</v>
      </c>
      <c r="E817" s="216">
        <v>19829.099999999999</v>
      </c>
      <c r="F817" s="250">
        <v>100</v>
      </c>
      <c r="H817" s="87"/>
      <c r="I817" s="87"/>
    </row>
    <row r="818" spans="1:9" x14ac:dyDescent="0.25">
      <c r="A818" s="251" t="s">
        <v>414</v>
      </c>
      <c r="B818" s="18" t="s">
        <v>1299</v>
      </c>
      <c r="C818" s="18"/>
      <c r="D818" s="217">
        <v>5781.4</v>
      </c>
      <c r="E818" s="217">
        <v>5781.4</v>
      </c>
      <c r="F818" s="252">
        <v>100</v>
      </c>
    </row>
    <row r="819" spans="1:9" ht="25.5" x14ac:dyDescent="0.25">
      <c r="A819" s="251" t="s">
        <v>40</v>
      </c>
      <c r="B819" s="18" t="s">
        <v>1299</v>
      </c>
      <c r="C819" s="18" t="s">
        <v>41</v>
      </c>
      <c r="D819" s="217">
        <v>5781.4</v>
      </c>
      <c r="E819" s="217">
        <v>5781.4</v>
      </c>
      <c r="F819" s="252">
        <v>100</v>
      </c>
    </row>
    <row r="820" spans="1:9" ht="25.5" x14ac:dyDescent="0.25">
      <c r="A820" s="251" t="s">
        <v>42</v>
      </c>
      <c r="B820" s="18" t="s">
        <v>1299</v>
      </c>
      <c r="C820" s="18" t="s">
        <v>43</v>
      </c>
      <c r="D820" s="217">
        <v>5781.4</v>
      </c>
      <c r="E820" s="217">
        <v>5781.4</v>
      </c>
      <c r="F820" s="252">
        <v>100</v>
      </c>
    </row>
    <row r="821" spans="1:9" x14ac:dyDescent="0.25">
      <c r="A821" s="251" t="s">
        <v>416</v>
      </c>
      <c r="B821" s="18" t="s">
        <v>1300</v>
      </c>
      <c r="C821" s="18"/>
      <c r="D821" s="217">
        <v>14047.8</v>
      </c>
      <c r="E821" s="217">
        <v>14047.7</v>
      </c>
      <c r="F821" s="252">
        <v>100</v>
      </c>
    </row>
    <row r="822" spans="1:9" ht="25.5" x14ac:dyDescent="0.25">
      <c r="A822" s="251" t="s">
        <v>148</v>
      </c>
      <c r="B822" s="18" t="s">
        <v>1300</v>
      </c>
      <c r="C822" s="18" t="s">
        <v>149</v>
      </c>
      <c r="D822" s="217">
        <v>14047.8</v>
      </c>
      <c r="E822" s="217">
        <v>14047.7</v>
      </c>
      <c r="F822" s="252">
        <v>100</v>
      </c>
    </row>
    <row r="823" spans="1:9" x14ac:dyDescent="0.25">
      <c r="A823" s="251" t="s">
        <v>240</v>
      </c>
      <c r="B823" s="18" t="s">
        <v>1300</v>
      </c>
      <c r="C823" s="18" t="s">
        <v>241</v>
      </c>
      <c r="D823" s="217">
        <v>14047.8</v>
      </c>
      <c r="E823" s="217">
        <v>14047.7</v>
      </c>
      <c r="F823" s="252">
        <v>100</v>
      </c>
    </row>
    <row r="824" spans="1:9" x14ac:dyDescent="0.25">
      <c r="A824" s="249" t="s">
        <v>418</v>
      </c>
      <c r="B824" s="99" t="s">
        <v>1301</v>
      </c>
      <c r="C824" s="99"/>
      <c r="D824" s="216">
        <v>3976</v>
      </c>
      <c r="E824" s="216">
        <v>3975.5</v>
      </c>
      <c r="F824" s="250">
        <v>100</v>
      </c>
    </row>
    <row r="825" spans="1:9" ht="25.5" x14ac:dyDescent="0.25">
      <c r="A825" s="251" t="s">
        <v>420</v>
      </c>
      <c r="B825" s="18" t="s">
        <v>1302</v>
      </c>
      <c r="C825" s="18"/>
      <c r="D825" s="217">
        <v>3976</v>
      </c>
      <c r="E825" s="217">
        <v>3975.5</v>
      </c>
      <c r="F825" s="252">
        <v>100</v>
      </c>
    </row>
    <row r="826" spans="1:9" ht="25.5" x14ac:dyDescent="0.25">
      <c r="A826" s="251" t="s">
        <v>40</v>
      </c>
      <c r="B826" s="18" t="s">
        <v>1302</v>
      </c>
      <c r="C826" s="18" t="s">
        <v>41</v>
      </c>
      <c r="D826" s="217">
        <v>3976</v>
      </c>
      <c r="E826" s="217">
        <v>3975.5</v>
      </c>
      <c r="F826" s="252">
        <v>100</v>
      </c>
    </row>
    <row r="827" spans="1:9" ht="25.5" x14ac:dyDescent="0.25">
      <c r="A827" s="251" t="s">
        <v>42</v>
      </c>
      <c r="B827" s="18" t="s">
        <v>1302</v>
      </c>
      <c r="C827" s="18" t="s">
        <v>43</v>
      </c>
      <c r="D827" s="217">
        <v>3976</v>
      </c>
      <c r="E827" s="217">
        <v>3975.5</v>
      </c>
      <c r="F827" s="252">
        <v>100</v>
      </c>
    </row>
    <row r="828" spans="1:9" x14ac:dyDescent="0.25">
      <c r="A828" s="249" t="s">
        <v>422</v>
      </c>
      <c r="B828" s="99" t="s">
        <v>1303</v>
      </c>
      <c r="C828" s="99"/>
      <c r="D828" s="216">
        <v>18016.900000000001</v>
      </c>
      <c r="E828" s="216">
        <v>16176.3</v>
      </c>
      <c r="F828" s="250">
        <v>89.8</v>
      </c>
      <c r="H828" s="87"/>
      <c r="I828" s="87"/>
    </row>
    <row r="829" spans="1:9" ht="25.5" x14ac:dyDescent="0.25">
      <c r="A829" s="251" t="s">
        <v>424</v>
      </c>
      <c r="B829" s="18" t="s">
        <v>1304</v>
      </c>
      <c r="C829" s="18"/>
      <c r="D829" s="217">
        <v>6946.9</v>
      </c>
      <c r="E829" s="217">
        <v>6877.5</v>
      </c>
      <c r="F829" s="252">
        <v>99</v>
      </c>
    </row>
    <row r="830" spans="1:9" ht="25.5" x14ac:dyDescent="0.25">
      <c r="A830" s="251" t="s">
        <v>40</v>
      </c>
      <c r="B830" s="18" t="s">
        <v>1304</v>
      </c>
      <c r="C830" s="18" t="s">
        <v>41</v>
      </c>
      <c r="D830" s="217">
        <v>6946.9</v>
      </c>
      <c r="E830" s="217">
        <v>6877.5</v>
      </c>
      <c r="F830" s="252">
        <v>99</v>
      </c>
    </row>
    <row r="831" spans="1:9" ht="25.5" x14ac:dyDescent="0.25">
      <c r="A831" s="251" t="s">
        <v>42</v>
      </c>
      <c r="B831" s="18" t="s">
        <v>1304</v>
      </c>
      <c r="C831" s="18" t="s">
        <v>43</v>
      </c>
      <c r="D831" s="217">
        <v>6946.9</v>
      </c>
      <c r="E831" s="217">
        <v>6877.5</v>
      </c>
      <c r="F831" s="252">
        <v>99</v>
      </c>
    </row>
    <row r="832" spans="1:9" ht="25.5" x14ac:dyDescent="0.25">
      <c r="A832" s="251" t="s">
        <v>426</v>
      </c>
      <c r="B832" s="18" t="s">
        <v>1305</v>
      </c>
      <c r="C832" s="18"/>
      <c r="D832" s="217">
        <v>11070</v>
      </c>
      <c r="E832" s="217">
        <v>9298.7999999999993</v>
      </c>
      <c r="F832" s="252">
        <v>84</v>
      </c>
    </row>
    <row r="833" spans="1:9" ht="25.5" x14ac:dyDescent="0.25">
      <c r="A833" s="251" t="s">
        <v>40</v>
      </c>
      <c r="B833" s="18" t="s">
        <v>1305</v>
      </c>
      <c r="C833" s="18" t="s">
        <v>41</v>
      </c>
      <c r="D833" s="217">
        <v>11070</v>
      </c>
      <c r="E833" s="217">
        <v>9298.7999999999993</v>
      </c>
      <c r="F833" s="252">
        <v>84</v>
      </c>
    </row>
    <row r="834" spans="1:9" ht="25.5" x14ac:dyDescent="0.25">
      <c r="A834" s="251" t="s">
        <v>42</v>
      </c>
      <c r="B834" s="18" t="s">
        <v>1305</v>
      </c>
      <c r="C834" s="18" t="s">
        <v>43</v>
      </c>
      <c r="D834" s="217">
        <v>11070</v>
      </c>
      <c r="E834" s="217">
        <v>9298.7999999999993</v>
      </c>
      <c r="F834" s="252">
        <v>84</v>
      </c>
    </row>
    <row r="835" spans="1:9" x14ac:dyDescent="0.25">
      <c r="A835" s="245" t="s">
        <v>104</v>
      </c>
      <c r="B835" s="96" t="s">
        <v>1306</v>
      </c>
      <c r="C835" s="96"/>
      <c r="D835" s="214">
        <v>4594.8999999999996</v>
      </c>
      <c r="E835" s="214">
        <v>4384.7</v>
      </c>
      <c r="F835" s="246">
        <v>95.4</v>
      </c>
      <c r="H835" s="87"/>
      <c r="I835" s="87"/>
    </row>
    <row r="836" spans="1:9" x14ac:dyDescent="0.25">
      <c r="A836" s="247" t="s">
        <v>106</v>
      </c>
      <c r="B836" s="98" t="s">
        <v>1307</v>
      </c>
      <c r="C836" s="98"/>
      <c r="D836" s="215">
        <v>3145</v>
      </c>
      <c r="E836" s="215">
        <v>2934.8</v>
      </c>
      <c r="F836" s="248">
        <v>93.3</v>
      </c>
      <c r="G836" s="103"/>
    </row>
    <row r="837" spans="1:9" ht="38.25" x14ac:dyDescent="0.25">
      <c r="A837" s="249" t="s">
        <v>108</v>
      </c>
      <c r="B837" s="99" t="s">
        <v>1308</v>
      </c>
      <c r="C837" s="99"/>
      <c r="D837" s="216">
        <v>2845</v>
      </c>
      <c r="E837" s="216">
        <v>2636.7</v>
      </c>
      <c r="F837" s="250">
        <v>92.7</v>
      </c>
      <c r="G837" s="103"/>
    </row>
    <row r="838" spans="1:9" ht="89.25" x14ac:dyDescent="0.25">
      <c r="A838" s="251" t="s">
        <v>110</v>
      </c>
      <c r="B838" s="18" t="s">
        <v>1309</v>
      </c>
      <c r="C838" s="18"/>
      <c r="D838" s="217">
        <v>2845</v>
      </c>
      <c r="E838" s="217">
        <v>2636.7</v>
      </c>
      <c r="F838" s="252">
        <v>92.7</v>
      </c>
    </row>
    <row r="839" spans="1:9" ht="38.25" x14ac:dyDescent="0.25">
      <c r="A839" s="251" t="s">
        <v>24</v>
      </c>
      <c r="B839" s="18" t="s">
        <v>1309</v>
      </c>
      <c r="C839" s="18" t="s">
        <v>25</v>
      </c>
      <c r="D839" s="217">
        <v>2845</v>
      </c>
      <c r="E839" s="217">
        <v>2636.7</v>
      </c>
      <c r="F839" s="252">
        <v>92.7</v>
      </c>
    </row>
    <row r="840" spans="1:9" x14ac:dyDescent="0.25">
      <c r="A840" s="251" t="s">
        <v>26</v>
      </c>
      <c r="B840" s="18" t="s">
        <v>1309</v>
      </c>
      <c r="C840" s="18" t="s">
        <v>27</v>
      </c>
      <c r="D840" s="217">
        <v>2845</v>
      </c>
      <c r="E840" s="217">
        <v>2636.7</v>
      </c>
      <c r="F840" s="252">
        <v>92.7</v>
      </c>
    </row>
    <row r="841" spans="1:9" ht="36" customHeight="1" x14ac:dyDescent="0.25">
      <c r="A841" s="249" t="s">
        <v>542</v>
      </c>
      <c r="B841" s="99" t="s">
        <v>1310</v>
      </c>
      <c r="C841" s="99"/>
      <c r="D841" s="216">
        <v>300</v>
      </c>
      <c r="E841" s="216">
        <v>298.10000000000002</v>
      </c>
      <c r="F841" s="250">
        <v>99.4</v>
      </c>
    </row>
    <row r="842" spans="1:9" ht="25.5" x14ac:dyDescent="0.25">
      <c r="A842" s="251" t="s">
        <v>544</v>
      </c>
      <c r="B842" s="18" t="s">
        <v>1311</v>
      </c>
      <c r="C842" s="18"/>
      <c r="D842" s="217">
        <v>300</v>
      </c>
      <c r="E842" s="217">
        <v>298.10000000000002</v>
      </c>
      <c r="F842" s="252">
        <v>99.4</v>
      </c>
    </row>
    <row r="843" spans="1:9" ht="25.5" x14ac:dyDescent="0.25">
      <c r="A843" s="251" t="s">
        <v>40</v>
      </c>
      <c r="B843" s="18" t="s">
        <v>1311</v>
      </c>
      <c r="C843" s="18" t="s">
        <v>41</v>
      </c>
      <c r="D843" s="217">
        <v>300</v>
      </c>
      <c r="E843" s="217">
        <v>298.10000000000002</v>
      </c>
      <c r="F843" s="252">
        <v>99.4</v>
      </c>
    </row>
    <row r="844" spans="1:9" ht="25.5" x14ac:dyDescent="0.25">
      <c r="A844" s="251" t="s">
        <v>42</v>
      </c>
      <c r="B844" s="18" t="s">
        <v>1311</v>
      </c>
      <c r="C844" s="18" t="s">
        <v>43</v>
      </c>
      <c r="D844" s="217">
        <v>300</v>
      </c>
      <c r="E844" s="217">
        <v>298.10000000000002</v>
      </c>
      <c r="F844" s="252">
        <v>99.4</v>
      </c>
    </row>
    <row r="845" spans="1:9" x14ac:dyDescent="0.25">
      <c r="A845" s="247" t="s">
        <v>18</v>
      </c>
      <c r="B845" s="98" t="s">
        <v>1312</v>
      </c>
      <c r="C845" s="98"/>
      <c r="D845" s="215">
        <v>1449.9</v>
      </c>
      <c r="E845" s="215">
        <v>1449.9</v>
      </c>
      <c r="F845" s="248">
        <v>100</v>
      </c>
    </row>
    <row r="846" spans="1:9" ht="25.5" x14ac:dyDescent="0.25">
      <c r="A846" s="249" t="s">
        <v>20</v>
      </c>
      <c r="B846" s="99" t="s">
        <v>1313</v>
      </c>
      <c r="C846" s="99"/>
      <c r="D846" s="216">
        <v>1449.9</v>
      </c>
      <c r="E846" s="216">
        <v>1449.9</v>
      </c>
      <c r="F846" s="250">
        <v>100</v>
      </c>
    </row>
    <row r="847" spans="1:9" x14ac:dyDescent="0.25">
      <c r="A847" s="251" t="s">
        <v>153</v>
      </c>
      <c r="B847" s="18" t="s">
        <v>1314</v>
      </c>
      <c r="C847" s="18"/>
      <c r="D847" s="217">
        <v>499.9</v>
      </c>
      <c r="E847" s="217">
        <v>499.9</v>
      </c>
      <c r="F847" s="252">
        <v>100</v>
      </c>
    </row>
    <row r="848" spans="1:9" ht="25.5" x14ac:dyDescent="0.25">
      <c r="A848" s="251" t="s">
        <v>40</v>
      </c>
      <c r="B848" s="18" t="s">
        <v>1314</v>
      </c>
      <c r="C848" s="18" t="s">
        <v>41</v>
      </c>
      <c r="D848" s="217">
        <v>499.9</v>
      </c>
      <c r="E848" s="217">
        <v>499.9</v>
      </c>
      <c r="F848" s="252">
        <v>100</v>
      </c>
    </row>
    <row r="849" spans="1:9" ht="25.5" x14ac:dyDescent="0.25">
      <c r="A849" s="251" t="s">
        <v>42</v>
      </c>
      <c r="B849" s="18" t="s">
        <v>1314</v>
      </c>
      <c r="C849" s="18" t="s">
        <v>43</v>
      </c>
      <c r="D849" s="217">
        <v>499.9</v>
      </c>
      <c r="E849" s="217">
        <v>499.9</v>
      </c>
      <c r="F849" s="252">
        <v>100</v>
      </c>
    </row>
    <row r="850" spans="1:9" ht="25.5" x14ac:dyDescent="0.25">
      <c r="A850" s="251" t="s">
        <v>197</v>
      </c>
      <c r="B850" s="18" t="s">
        <v>1315</v>
      </c>
      <c r="C850" s="18"/>
      <c r="D850" s="217">
        <v>950</v>
      </c>
      <c r="E850" s="217">
        <v>950</v>
      </c>
      <c r="F850" s="252">
        <v>100</v>
      </c>
    </row>
    <row r="851" spans="1:9" ht="25.5" x14ac:dyDescent="0.25">
      <c r="A851" s="251" t="s">
        <v>148</v>
      </c>
      <c r="B851" s="18" t="s">
        <v>1315</v>
      </c>
      <c r="C851" s="18" t="s">
        <v>149</v>
      </c>
      <c r="D851" s="217">
        <v>950</v>
      </c>
      <c r="E851" s="217">
        <v>950</v>
      </c>
      <c r="F851" s="252">
        <v>100</v>
      </c>
    </row>
    <row r="852" spans="1:9" x14ac:dyDescent="0.25">
      <c r="A852" s="251" t="s">
        <v>150</v>
      </c>
      <c r="B852" s="18" t="s">
        <v>1315</v>
      </c>
      <c r="C852" s="18" t="s">
        <v>151</v>
      </c>
      <c r="D852" s="217">
        <v>950</v>
      </c>
      <c r="E852" s="217">
        <v>950</v>
      </c>
      <c r="F852" s="252">
        <v>100</v>
      </c>
    </row>
    <row r="853" spans="1:9" ht="25.5" x14ac:dyDescent="0.25">
      <c r="A853" s="245" t="s">
        <v>388</v>
      </c>
      <c r="B853" s="96" t="s">
        <v>1316</v>
      </c>
      <c r="C853" s="96"/>
      <c r="D853" s="214">
        <v>824453.7</v>
      </c>
      <c r="E853" s="214">
        <v>813163.8</v>
      </c>
      <c r="F853" s="246">
        <v>98.6</v>
      </c>
      <c r="H853" s="87"/>
      <c r="I853" s="87"/>
    </row>
    <row r="854" spans="1:9" x14ac:dyDescent="0.25">
      <c r="A854" s="247" t="s">
        <v>390</v>
      </c>
      <c r="B854" s="98" t="s">
        <v>1317</v>
      </c>
      <c r="C854" s="98"/>
      <c r="D854" s="215">
        <v>128039.6</v>
      </c>
      <c r="E854" s="215">
        <v>123176.8</v>
      </c>
      <c r="F854" s="248">
        <v>96.2</v>
      </c>
      <c r="H854" s="87"/>
      <c r="I854" s="87"/>
    </row>
    <row r="855" spans="1:9" ht="25.5" x14ac:dyDescent="0.25">
      <c r="A855" s="249" t="s">
        <v>392</v>
      </c>
      <c r="B855" s="99" t="s">
        <v>1318</v>
      </c>
      <c r="C855" s="99"/>
      <c r="D855" s="216">
        <v>110123.6</v>
      </c>
      <c r="E855" s="216">
        <v>105260.8</v>
      </c>
      <c r="F855" s="250">
        <v>95.6</v>
      </c>
      <c r="H855" s="87"/>
      <c r="I855" s="101"/>
    </row>
    <row r="856" spans="1:9" x14ac:dyDescent="0.25">
      <c r="A856" s="251" t="s">
        <v>546</v>
      </c>
      <c r="B856" s="18" t="s">
        <v>1319</v>
      </c>
      <c r="C856" s="18"/>
      <c r="D856" s="217">
        <v>10893.2</v>
      </c>
      <c r="E856" s="217">
        <v>10893.2</v>
      </c>
      <c r="F856" s="252">
        <v>100</v>
      </c>
    </row>
    <row r="857" spans="1:9" ht="25.5" x14ac:dyDescent="0.25">
      <c r="A857" s="251" t="s">
        <v>40</v>
      </c>
      <c r="B857" s="18" t="s">
        <v>1319</v>
      </c>
      <c r="C857" s="18" t="s">
        <v>41</v>
      </c>
      <c r="D857" s="217">
        <v>10893.2</v>
      </c>
      <c r="E857" s="217">
        <v>10893.2</v>
      </c>
      <c r="F857" s="252">
        <v>100</v>
      </c>
    </row>
    <row r="858" spans="1:9" ht="25.5" x14ac:dyDescent="0.25">
      <c r="A858" s="251" t="s">
        <v>42</v>
      </c>
      <c r="B858" s="18" t="s">
        <v>1319</v>
      </c>
      <c r="C858" s="18" t="s">
        <v>43</v>
      </c>
      <c r="D858" s="217">
        <v>10893.2</v>
      </c>
      <c r="E858" s="217">
        <v>10893.2</v>
      </c>
      <c r="F858" s="252">
        <v>100</v>
      </c>
    </row>
    <row r="859" spans="1:9" x14ac:dyDescent="0.25">
      <c r="A859" s="251" t="s">
        <v>548</v>
      </c>
      <c r="B859" s="18" t="s">
        <v>1320</v>
      </c>
      <c r="C859" s="18"/>
      <c r="D859" s="217">
        <v>32481.4</v>
      </c>
      <c r="E859" s="217">
        <v>27796.1</v>
      </c>
      <c r="F859" s="252">
        <v>85.6</v>
      </c>
    </row>
    <row r="860" spans="1:9" ht="25.5" x14ac:dyDescent="0.25">
      <c r="A860" s="251" t="s">
        <v>40</v>
      </c>
      <c r="B860" s="18" t="s">
        <v>1320</v>
      </c>
      <c r="C860" s="18" t="s">
        <v>41</v>
      </c>
      <c r="D860" s="217">
        <v>32481.4</v>
      </c>
      <c r="E860" s="217">
        <v>27796.1</v>
      </c>
      <c r="F860" s="252">
        <v>85.6</v>
      </c>
    </row>
    <row r="861" spans="1:9" ht="25.5" x14ac:dyDescent="0.25">
      <c r="A861" s="251" t="s">
        <v>42</v>
      </c>
      <c r="B861" s="18" t="s">
        <v>1320</v>
      </c>
      <c r="C861" s="18" t="s">
        <v>43</v>
      </c>
      <c r="D861" s="217">
        <v>32481.4</v>
      </c>
      <c r="E861" s="217">
        <v>27796.1</v>
      </c>
      <c r="F861" s="252">
        <v>85.6</v>
      </c>
    </row>
    <row r="862" spans="1:9" ht="25.5" x14ac:dyDescent="0.25">
      <c r="A862" s="251" t="s">
        <v>550</v>
      </c>
      <c r="B862" s="18" t="s">
        <v>1321</v>
      </c>
      <c r="C862" s="18"/>
      <c r="D862" s="217">
        <v>59159.3</v>
      </c>
      <c r="E862" s="217">
        <v>59159.3</v>
      </c>
      <c r="F862" s="252">
        <v>100</v>
      </c>
    </row>
    <row r="863" spans="1:9" ht="25.5" x14ac:dyDescent="0.25">
      <c r="A863" s="251" t="s">
        <v>40</v>
      </c>
      <c r="B863" s="18" t="s">
        <v>1321</v>
      </c>
      <c r="C863" s="18" t="s">
        <v>41</v>
      </c>
      <c r="D863" s="217">
        <v>59159.3</v>
      </c>
      <c r="E863" s="217">
        <v>59159.3</v>
      </c>
      <c r="F863" s="252">
        <v>100</v>
      </c>
    </row>
    <row r="864" spans="1:9" ht="25.5" x14ac:dyDescent="0.25">
      <c r="A864" s="251" t="s">
        <v>42</v>
      </c>
      <c r="B864" s="18" t="s">
        <v>1321</v>
      </c>
      <c r="C864" s="18" t="s">
        <v>43</v>
      </c>
      <c r="D864" s="217">
        <v>59159.3</v>
      </c>
      <c r="E864" s="217">
        <v>59159.3</v>
      </c>
      <c r="F864" s="252">
        <v>100</v>
      </c>
    </row>
    <row r="865" spans="1:6" ht="38.25" x14ac:dyDescent="0.25">
      <c r="A865" s="251" t="s">
        <v>552</v>
      </c>
      <c r="B865" s="18" t="s">
        <v>1322</v>
      </c>
      <c r="C865" s="18"/>
      <c r="D865" s="217">
        <v>1289.0999999999999</v>
      </c>
      <c r="E865" s="217">
        <v>1289.0999999999999</v>
      </c>
      <c r="F865" s="252">
        <v>100</v>
      </c>
    </row>
    <row r="866" spans="1:6" ht="25.5" x14ac:dyDescent="0.25">
      <c r="A866" s="251" t="s">
        <v>40</v>
      </c>
      <c r="B866" s="18" t="s">
        <v>1322</v>
      </c>
      <c r="C866" s="18" t="s">
        <v>41</v>
      </c>
      <c r="D866" s="217">
        <v>1289.0999999999999</v>
      </c>
      <c r="E866" s="217">
        <v>1289.0999999999999</v>
      </c>
      <c r="F866" s="252">
        <v>100</v>
      </c>
    </row>
    <row r="867" spans="1:6" ht="25.5" x14ac:dyDescent="0.25">
      <c r="A867" s="251" t="s">
        <v>42</v>
      </c>
      <c r="B867" s="18" t="s">
        <v>1322</v>
      </c>
      <c r="C867" s="18" t="s">
        <v>43</v>
      </c>
      <c r="D867" s="217">
        <v>1289.0999999999999</v>
      </c>
      <c r="E867" s="217">
        <v>1289.0999999999999</v>
      </c>
      <c r="F867" s="252">
        <v>100</v>
      </c>
    </row>
    <row r="868" spans="1:6" ht="38.25" x14ac:dyDescent="0.25">
      <c r="A868" s="251" t="s">
        <v>554</v>
      </c>
      <c r="B868" s="18" t="s">
        <v>1323</v>
      </c>
      <c r="C868" s="18"/>
      <c r="D868" s="217">
        <v>5100.6000000000004</v>
      </c>
      <c r="E868" s="217">
        <v>4923.1000000000004</v>
      </c>
      <c r="F868" s="252">
        <v>96.5</v>
      </c>
    </row>
    <row r="869" spans="1:6" ht="25.5" x14ac:dyDescent="0.25">
      <c r="A869" s="251" t="s">
        <v>40</v>
      </c>
      <c r="B869" s="18" t="s">
        <v>1323</v>
      </c>
      <c r="C869" s="18" t="s">
        <v>41</v>
      </c>
      <c r="D869" s="217">
        <v>5100.6000000000004</v>
      </c>
      <c r="E869" s="217">
        <v>4923.1000000000004</v>
      </c>
      <c r="F869" s="252">
        <v>96.5</v>
      </c>
    </row>
    <row r="870" spans="1:6" ht="25.5" x14ac:dyDescent="0.25">
      <c r="A870" s="251" t="s">
        <v>42</v>
      </c>
      <c r="B870" s="18" t="s">
        <v>1323</v>
      </c>
      <c r="C870" s="18" t="s">
        <v>43</v>
      </c>
      <c r="D870" s="217">
        <v>5100.6000000000004</v>
      </c>
      <c r="E870" s="217">
        <v>4923.1000000000004</v>
      </c>
      <c r="F870" s="252">
        <v>96.5</v>
      </c>
    </row>
    <row r="871" spans="1:6" ht="25.5" x14ac:dyDescent="0.25">
      <c r="A871" s="251" t="s">
        <v>394</v>
      </c>
      <c r="B871" s="18" t="s">
        <v>1324</v>
      </c>
      <c r="C871" s="18"/>
      <c r="D871" s="217">
        <v>1200</v>
      </c>
      <c r="E871" s="217">
        <v>1199.9000000000001</v>
      </c>
      <c r="F871" s="252">
        <v>100</v>
      </c>
    </row>
    <row r="872" spans="1:6" ht="25.5" x14ac:dyDescent="0.25">
      <c r="A872" s="251" t="s">
        <v>40</v>
      </c>
      <c r="B872" s="18" t="s">
        <v>1324</v>
      </c>
      <c r="C872" s="18" t="s">
        <v>41</v>
      </c>
      <c r="D872" s="217">
        <v>1200</v>
      </c>
      <c r="E872" s="217">
        <v>1199.9000000000001</v>
      </c>
      <c r="F872" s="252">
        <v>100</v>
      </c>
    </row>
    <row r="873" spans="1:6" ht="25.5" x14ac:dyDescent="0.25">
      <c r="A873" s="251" t="s">
        <v>42</v>
      </c>
      <c r="B873" s="18" t="s">
        <v>1324</v>
      </c>
      <c r="C873" s="18" t="s">
        <v>43</v>
      </c>
      <c r="D873" s="217">
        <v>1200</v>
      </c>
      <c r="E873" s="217">
        <v>1199.9000000000001</v>
      </c>
      <c r="F873" s="252">
        <v>100</v>
      </c>
    </row>
    <row r="874" spans="1:6" x14ac:dyDescent="0.25">
      <c r="A874" s="249" t="s">
        <v>396</v>
      </c>
      <c r="B874" s="99" t="s">
        <v>1325</v>
      </c>
      <c r="C874" s="99"/>
      <c r="D874" s="216">
        <v>17916</v>
      </c>
      <c r="E874" s="216">
        <v>17916</v>
      </c>
      <c r="F874" s="250">
        <v>100</v>
      </c>
    </row>
    <row r="875" spans="1:6" ht="38.25" x14ac:dyDescent="0.25">
      <c r="A875" s="251" t="s">
        <v>556</v>
      </c>
      <c r="B875" s="18" t="s">
        <v>1326</v>
      </c>
      <c r="C875" s="18"/>
      <c r="D875" s="217">
        <v>9300</v>
      </c>
      <c r="E875" s="217">
        <v>9300</v>
      </c>
      <c r="F875" s="252">
        <v>100</v>
      </c>
    </row>
    <row r="876" spans="1:6" ht="25.5" x14ac:dyDescent="0.25">
      <c r="A876" s="251" t="s">
        <v>40</v>
      </c>
      <c r="B876" s="18" t="s">
        <v>1326</v>
      </c>
      <c r="C876" s="18" t="s">
        <v>41</v>
      </c>
      <c r="D876" s="217">
        <v>9300</v>
      </c>
      <c r="E876" s="217">
        <v>9300</v>
      </c>
      <c r="F876" s="252">
        <v>100</v>
      </c>
    </row>
    <row r="877" spans="1:6" ht="25.5" x14ac:dyDescent="0.25">
      <c r="A877" s="251" t="s">
        <v>42</v>
      </c>
      <c r="B877" s="18" t="s">
        <v>1326</v>
      </c>
      <c r="C877" s="18" t="s">
        <v>43</v>
      </c>
      <c r="D877" s="217">
        <v>9300</v>
      </c>
      <c r="E877" s="217">
        <v>9300</v>
      </c>
      <c r="F877" s="252">
        <v>100</v>
      </c>
    </row>
    <row r="878" spans="1:6" x14ac:dyDescent="0.25">
      <c r="A878" s="251" t="s">
        <v>398</v>
      </c>
      <c r="B878" s="18" t="s">
        <v>1327</v>
      </c>
      <c r="C878" s="18"/>
      <c r="D878" s="217">
        <v>8616</v>
      </c>
      <c r="E878" s="217">
        <v>8616</v>
      </c>
      <c r="F878" s="252">
        <v>100</v>
      </c>
    </row>
    <row r="879" spans="1:6" ht="25.5" x14ac:dyDescent="0.25">
      <c r="A879" s="251" t="s">
        <v>40</v>
      </c>
      <c r="B879" s="18" t="s">
        <v>1327</v>
      </c>
      <c r="C879" s="18" t="s">
        <v>41</v>
      </c>
      <c r="D879" s="217">
        <v>8616</v>
      </c>
      <c r="E879" s="217">
        <v>8616</v>
      </c>
      <c r="F879" s="252">
        <v>100</v>
      </c>
    </row>
    <row r="880" spans="1:6" ht="25.5" x14ac:dyDescent="0.25">
      <c r="A880" s="251" t="s">
        <v>42</v>
      </c>
      <c r="B880" s="18" t="s">
        <v>1327</v>
      </c>
      <c r="C880" s="18" t="s">
        <v>43</v>
      </c>
      <c r="D880" s="217">
        <v>8616</v>
      </c>
      <c r="E880" s="217">
        <v>8616</v>
      </c>
      <c r="F880" s="252">
        <v>100</v>
      </c>
    </row>
    <row r="881" spans="1:9" x14ac:dyDescent="0.25">
      <c r="A881" s="247" t="s">
        <v>558</v>
      </c>
      <c r="B881" s="98" t="s">
        <v>1328</v>
      </c>
      <c r="C881" s="98"/>
      <c r="D881" s="215">
        <v>682609.9</v>
      </c>
      <c r="E881" s="215">
        <v>676821</v>
      </c>
      <c r="F881" s="248">
        <v>99.2</v>
      </c>
    </row>
    <row r="882" spans="1:9" ht="25.5" x14ac:dyDescent="0.25">
      <c r="A882" s="249" t="s">
        <v>560</v>
      </c>
      <c r="B882" s="99" t="s">
        <v>1329</v>
      </c>
      <c r="C882" s="99"/>
      <c r="D882" s="216">
        <v>682609.9</v>
      </c>
      <c r="E882" s="216">
        <v>676821</v>
      </c>
      <c r="F882" s="250">
        <v>99.2</v>
      </c>
      <c r="H882" s="87"/>
      <c r="I882" s="87"/>
    </row>
    <row r="883" spans="1:9" x14ac:dyDescent="0.25">
      <c r="A883" s="251" t="s">
        <v>562</v>
      </c>
      <c r="B883" s="18" t="s">
        <v>1330</v>
      </c>
      <c r="C883" s="18"/>
      <c r="D883" s="217">
        <v>68718.3</v>
      </c>
      <c r="E883" s="217">
        <v>65947.899999999994</v>
      </c>
      <c r="F883" s="252">
        <v>96</v>
      </c>
    </row>
    <row r="884" spans="1:9" ht="25.5" x14ac:dyDescent="0.25">
      <c r="A884" s="251" t="s">
        <v>40</v>
      </c>
      <c r="B884" s="18" t="s">
        <v>1330</v>
      </c>
      <c r="C884" s="18" t="s">
        <v>41</v>
      </c>
      <c r="D884" s="217">
        <v>10996.7</v>
      </c>
      <c r="E884" s="217">
        <v>10996.7</v>
      </c>
      <c r="F884" s="252">
        <v>100</v>
      </c>
    </row>
    <row r="885" spans="1:9" ht="25.5" x14ac:dyDescent="0.25">
      <c r="A885" s="251" t="s">
        <v>42</v>
      </c>
      <c r="B885" s="18" t="s">
        <v>1330</v>
      </c>
      <c r="C885" s="18" t="s">
        <v>43</v>
      </c>
      <c r="D885" s="217">
        <v>10996.7</v>
      </c>
      <c r="E885" s="217">
        <v>10996.7</v>
      </c>
      <c r="F885" s="252">
        <v>100</v>
      </c>
    </row>
    <row r="886" spans="1:9" ht="25.5" x14ac:dyDescent="0.25">
      <c r="A886" s="251" t="s">
        <v>148</v>
      </c>
      <c r="B886" s="18" t="s">
        <v>1330</v>
      </c>
      <c r="C886" s="18" t="s">
        <v>149</v>
      </c>
      <c r="D886" s="217">
        <v>57721.599999999999</v>
      </c>
      <c r="E886" s="217">
        <v>54951.199999999997</v>
      </c>
      <c r="F886" s="252">
        <v>95.2</v>
      </c>
    </row>
    <row r="887" spans="1:9" x14ac:dyDescent="0.25">
      <c r="A887" s="251" t="s">
        <v>150</v>
      </c>
      <c r="B887" s="18" t="s">
        <v>1330</v>
      </c>
      <c r="C887" s="18" t="s">
        <v>151</v>
      </c>
      <c r="D887" s="217">
        <v>57721.599999999999</v>
      </c>
      <c r="E887" s="217">
        <v>54951.199999999997</v>
      </c>
      <c r="F887" s="252">
        <v>95.2</v>
      </c>
    </row>
    <row r="888" spans="1:9" ht="25.5" x14ac:dyDescent="0.25">
      <c r="A888" s="251" t="s">
        <v>564</v>
      </c>
      <c r="B888" s="18" t="s">
        <v>1331</v>
      </c>
      <c r="C888" s="18"/>
      <c r="D888" s="217">
        <v>19285.599999999999</v>
      </c>
      <c r="E888" s="217">
        <v>18441.099999999999</v>
      </c>
      <c r="F888" s="252">
        <v>95.6</v>
      </c>
    </row>
    <row r="889" spans="1:9" ht="25.5" x14ac:dyDescent="0.25">
      <c r="A889" s="251" t="s">
        <v>40</v>
      </c>
      <c r="B889" s="18" t="s">
        <v>1331</v>
      </c>
      <c r="C889" s="18" t="s">
        <v>41</v>
      </c>
      <c r="D889" s="217">
        <v>19285.599999999999</v>
      </c>
      <c r="E889" s="217">
        <v>18441.099999999999</v>
      </c>
      <c r="F889" s="252">
        <v>95.6</v>
      </c>
    </row>
    <row r="890" spans="1:9" ht="25.5" x14ac:dyDescent="0.25">
      <c r="A890" s="251" t="s">
        <v>42</v>
      </c>
      <c r="B890" s="18" t="s">
        <v>1331</v>
      </c>
      <c r="C890" s="18" t="s">
        <v>43</v>
      </c>
      <c r="D890" s="217">
        <v>19285.599999999999</v>
      </c>
      <c r="E890" s="217">
        <v>18441.099999999999</v>
      </c>
      <c r="F890" s="252">
        <v>95.6</v>
      </c>
    </row>
    <row r="891" spans="1:9" ht="25.5" x14ac:dyDescent="0.25">
      <c r="A891" s="251" t="s">
        <v>566</v>
      </c>
      <c r="B891" s="18" t="s">
        <v>1332</v>
      </c>
      <c r="C891" s="18"/>
      <c r="D891" s="217">
        <v>22417.9</v>
      </c>
      <c r="E891" s="217">
        <v>22051.599999999999</v>
      </c>
      <c r="F891" s="252">
        <v>98.4</v>
      </c>
    </row>
    <row r="892" spans="1:9" ht="25.5" x14ac:dyDescent="0.25">
      <c r="A892" s="251" t="s">
        <v>40</v>
      </c>
      <c r="B892" s="18" t="s">
        <v>1332</v>
      </c>
      <c r="C892" s="18" t="s">
        <v>41</v>
      </c>
      <c r="D892" s="217">
        <v>22417.9</v>
      </c>
      <c r="E892" s="217">
        <v>22051.599999999999</v>
      </c>
      <c r="F892" s="252">
        <v>98.4</v>
      </c>
    </row>
    <row r="893" spans="1:9" ht="25.5" x14ac:dyDescent="0.25">
      <c r="A893" s="251" t="s">
        <v>42</v>
      </c>
      <c r="B893" s="18" t="s">
        <v>1332</v>
      </c>
      <c r="C893" s="18" t="s">
        <v>43</v>
      </c>
      <c r="D893" s="217">
        <v>22417.9</v>
      </c>
      <c r="E893" s="217">
        <v>22051.599999999999</v>
      </c>
      <c r="F893" s="252">
        <v>98.4</v>
      </c>
    </row>
    <row r="894" spans="1:9" ht="25.5" x14ac:dyDescent="0.25">
      <c r="A894" s="251" t="s">
        <v>568</v>
      </c>
      <c r="B894" s="18" t="s">
        <v>1333</v>
      </c>
      <c r="C894" s="18"/>
      <c r="D894" s="217">
        <v>2629.4</v>
      </c>
      <c r="E894" s="217">
        <v>2629.4</v>
      </c>
      <c r="F894" s="252">
        <v>100</v>
      </c>
    </row>
    <row r="895" spans="1:9" ht="25.5" x14ac:dyDescent="0.25">
      <c r="A895" s="251" t="s">
        <v>148</v>
      </c>
      <c r="B895" s="18" t="s">
        <v>1333</v>
      </c>
      <c r="C895" s="18" t="s">
        <v>149</v>
      </c>
      <c r="D895" s="217">
        <v>2629.4</v>
      </c>
      <c r="E895" s="217">
        <v>2629.4</v>
      </c>
      <c r="F895" s="252">
        <v>100</v>
      </c>
    </row>
    <row r="896" spans="1:9" x14ac:dyDescent="0.25">
      <c r="A896" s="251" t="s">
        <v>150</v>
      </c>
      <c r="B896" s="18" t="s">
        <v>1333</v>
      </c>
      <c r="C896" s="18" t="s">
        <v>151</v>
      </c>
      <c r="D896" s="217">
        <v>2629.4</v>
      </c>
      <c r="E896" s="217">
        <v>2629.4</v>
      </c>
      <c r="F896" s="252">
        <v>100</v>
      </c>
    </row>
    <row r="897" spans="1:6" x14ac:dyDescent="0.25">
      <c r="A897" s="251" t="s">
        <v>570</v>
      </c>
      <c r="B897" s="18" t="s">
        <v>1334</v>
      </c>
      <c r="C897" s="18"/>
      <c r="D897" s="217">
        <v>2831</v>
      </c>
      <c r="E897" s="217">
        <v>2068.6999999999998</v>
      </c>
      <c r="F897" s="252">
        <v>73.099999999999994</v>
      </c>
    </row>
    <row r="898" spans="1:6" ht="25.5" x14ac:dyDescent="0.25">
      <c r="A898" s="251" t="s">
        <v>148</v>
      </c>
      <c r="B898" s="18" t="s">
        <v>1334</v>
      </c>
      <c r="C898" s="18" t="s">
        <v>149</v>
      </c>
      <c r="D898" s="217">
        <v>2831</v>
      </c>
      <c r="E898" s="217">
        <v>2068.6999999999998</v>
      </c>
      <c r="F898" s="252">
        <v>73.099999999999994</v>
      </c>
    </row>
    <row r="899" spans="1:6" x14ac:dyDescent="0.25">
      <c r="A899" s="251" t="s">
        <v>150</v>
      </c>
      <c r="B899" s="18" t="s">
        <v>1334</v>
      </c>
      <c r="C899" s="18" t="s">
        <v>151</v>
      </c>
      <c r="D899" s="217">
        <v>2831</v>
      </c>
      <c r="E899" s="217">
        <v>2068.6999999999998</v>
      </c>
      <c r="F899" s="252">
        <v>73.099999999999994</v>
      </c>
    </row>
    <row r="900" spans="1:6" ht="25.5" x14ac:dyDescent="0.25">
      <c r="A900" s="251" t="s">
        <v>572</v>
      </c>
      <c r="B900" s="18" t="s">
        <v>1335</v>
      </c>
      <c r="C900" s="18"/>
      <c r="D900" s="217">
        <v>260814.2</v>
      </c>
      <c r="E900" s="217">
        <v>260116.3</v>
      </c>
      <c r="F900" s="252">
        <v>99.7</v>
      </c>
    </row>
    <row r="901" spans="1:6" ht="25.5" x14ac:dyDescent="0.25">
      <c r="A901" s="251" t="s">
        <v>40</v>
      </c>
      <c r="B901" s="18" t="s">
        <v>1335</v>
      </c>
      <c r="C901" s="18" t="s">
        <v>41</v>
      </c>
      <c r="D901" s="217">
        <v>260814.2</v>
      </c>
      <c r="E901" s="217">
        <v>260116.3</v>
      </c>
      <c r="F901" s="252">
        <v>99.7</v>
      </c>
    </row>
    <row r="902" spans="1:6" ht="25.5" x14ac:dyDescent="0.25">
      <c r="A902" s="251" t="s">
        <v>42</v>
      </c>
      <c r="B902" s="18" t="s">
        <v>1335</v>
      </c>
      <c r="C902" s="18" t="s">
        <v>43</v>
      </c>
      <c r="D902" s="217">
        <v>260814.2</v>
      </c>
      <c r="E902" s="217">
        <v>260116.3</v>
      </c>
      <c r="F902" s="252">
        <v>99.7</v>
      </c>
    </row>
    <row r="903" spans="1:6" ht="25.5" x14ac:dyDescent="0.25">
      <c r="A903" s="251" t="s">
        <v>574</v>
      </c>
      <c r="B903" s="18" t="s">
        <v>1336</v>
      </c>
      <c r="C903" s="18"/>
      <c r="D903" s="217">
        <v>21323.200000000001</v>
      </c>
      <c r="E903" s="217">
        <v>21081.3</v>
      </c>
      <c r="F903" s="252">
        <v>98.9</v>
      </c>
    </row>
    <row r="904" spans="1:6" ht="25.5" x14ac:dyDescent="0.25">
      <c r="A904" s="251" t="s">
        <v>40</v>
      </c>
      <c r="B904" s="18" t="s">
        <v>1336</v>
      </c>
      <c r="C904" s="18" t="s">
        <v>41</v>
      </c>
      <c r="D904" s="217">
        <v>20538.3</v>
      </c>
      <c r="E904" s="217">
        <v>20296.400000000001</v>
      </c>
      <c r="F904" s="252">
        <v>98.8</v>
      </c>
    </row>
    <row r="905" spans="1:6" ht="25.5" x14ac:dyDescent="0.25">
      <c r="A905" s="251" t="s">
        <v>42</v>
      </c>
      <c r="B905" s="18" t="s">
        <v>1336</v>
      </c>
      <c r="C905" s="18" t="s">
        <v>43</v>
      </c>
      <c r="D905" s="217">
        <v>20538.3</v>
      </c>
      <c r="E905" s="217">
        <v>20296.400000000001</v>
      </c>
      <c r="F905" s="252">
        <v>98.8</v>
      </c>
    </row>
    <row r="906" spans="1:6" x14ac:dyDescent="0.25">
      <c r="A906" s="251" t="s">
        <v>499</v>
      </c>
      <c r="B906" s="18" t="s">
        <v>1336</v>
      </c>
      <c r="C906" s="18" t="s">
        <v>500</v>
      </c>
      <c r="D906" s="217">
        <v>784.9</v>
      </c>
      <c r="E906" s="217">
        <v>784.9</v>
      </c>
      <c r="F906" s="252">
        <v>100</v>
      </c>
    </row>
    <row r="907" spans="1:6" x14ac:dyDescent="0.25">
      <c r="A907" s="251" t="s">
        <v>501</v>
      </c>
      <c r="B907" s="18" t="s">
        <v>1336</v>
      </c>
      <c r="C907" s="18" t="s">
        <v>502</v>
      </c>
      <c r="D907" s="217">
        <v>784.9</v>
      </c>
      <c r="E907" s="217">
        <v>784.9</v>
      </c>
      <c r="F907" s="252">
        <v>100</v>
      </c>
    </row>
    <row r="908" spans="1:6" ht="25.5" x14ac:dyDescent="0.25">
      <c r="A908" s="251" t="s">
        <v>576</v>
      </c>
      <c r="B908" s="18" t="s">
        <v>1337</v>
      </c>
      <c r="C908" s="18"/>
      <c r="D908" s="217">
        <v>10453.299999999999</v>
      </c>
      <c r="E908" s="217">
        <v>10453.299999999999</v>
      </c>
      <c r="F908" s="252">
        <v>100</v>
      </c>
    </row>
    <row r="909" spans="1:6" ht="25.5" x14ac:dyDescent="0.25">
      <c r="A909" s="251" t="s">
        <v>40</v>
      </c>
      <c r="B909" s="18" t="s">
        <v>1337</v>
      </c>
      <c r="C909" s="18" t="s">
        <v>41</v>
      </c>
      <c r="D909" s="217">
        <v>10453.299999999999</v>
      </c>
      <c r="E909" s="217">
        <v>10453.299999999999</v>
      </c>
      <c r="F909" s="252">
        <v>100</v>
      </c>
    </row>
    <row r="910" spans="1:6" ht="25.5" x14ac:dyDescent="0.25">
      <c r="A910" s="251" t="s">
        <v>42</v>
      </c>
      <c r="B910" s="18" t="s">
        <v>1337</v>
      </c>
      <c r="C910" s="18" t="s">
        <v>43</v>
      </c>
      <c r="D910" s="217">
        <v>10453.299999999999</v>
      </c>
      <c r="E910" s="217">
        <v>10453.299999999999</v>
      </c>
      <c r="F910" s="252">
        <v>100</v>
      </c>
    </row>
    <row r="911" spans="1:6" ht="25.5" x14ac:dyDescent="0.25">
      <c r="A911" s="251" t="s">
        <v>578</v>
      </c>
      <c r="B911" s="18" t="s">
        <v>1338</v>
      </c>
      <c r="C911" s="18"/>
      <c r="D911" s="217">
        <v>332.7</v>
      </c>
      <c r="E911" s="217">
        <v>332.7</v>
      </c>
      <c r="F911" s="252">
        <v>100</v>
      </c>
    </row>
    <row r="912" spans="1:6" ht="25.5" x14ac:dyDescent="0.25">
      <c r="A912" s="251" t="s">
        <v>40</v>
      </c>
      <c r="B912" s="18" t="s">
        <v>1338</v>
      </c>
      <c r="C912" s="18" t="s">
        <v>41</v>
      </c>
      <c r="D912" s="217">
        <v>23.8</v>
      </c>
      <c r="E912" s="217">
        <v>23.8</v>
      </c>
      <c r="F912" s="252">
        <v>100</v>
      </c>
    </row>
    <row r="913" spans="1:6" ht="25.5" x14ac:dyDescent="0.25">
      <c r="A913" s="251" t="s">
        <v>42</v>
      </c>
      <c r="B913" s="18" t="s">
        <v>1338</v>
      </c>
      <c r="C913" s="18" t="s">
        <v>43</v>
      </c>
      <c r="D913" s="217">
        <v>23.8</v>
      </c>
      <c r="E913" s="217">
        <v>23.8</v>
      </c>
      <c r="F913" s="252">
        <v>100</v>
      </c>
    </row>
    <row r="914" spans="1:6" ht="25.5" x14ac:dyDescent="0.25">
      <c r="A914" s="251" t="s">
        <v>148</v>
      </c>
      <c r="B914" s="18" t="s">
        <v>1338</v>
      </c>
      <c r="C914" s="18" t="s">
        <v>149</v>
      </c>
      <c r="D914" s="217">
        <v>308.89999999999998</v>
      </c>
      <c r="E914" s="217">
        <v>308.89999999999998</v>
      </c>
      <c r="F914" s="252">
        <v>100</v>
      </c>
    </row>
    <row r="915" spans="1:6" x14ac:dyDescent="0.25">
      <c r="A915" s="251" t="s">
        <v>150</v>
      </c>
      <c r="B915" s="18" t="s">
        <v>1338</v>
      </c>
      <c r="C915" s="18" t="s">
        <v>151</v>
      </c>
      <c r="D915" s="217">
        <v>308.89999999999998</v>
      </c>
      <c r="E915" s="217">
        <v>308.89999999999998</v>
      </c>
      <c r="F915" s="252">
        <v>100</v>
      </c>
    </row>
    <row r="916" spans="1:6" ht="25.5" x14ac:dyDescent="0.25">
      <c r="A916" s="251" t="s">
        <v>580</v>
      </c>
      <c r="B916" s="18" t="s">
        <v>1339</v>
      </c>
      <c r="C916" s="18"/>
      <c r="D916" s="217">
        <v>327.5</v>
      </c>
      <c r="E916" s="217">
        <v>327.5</v>
      </c>
      <c r="F916" s="252">
        <v>100</v>
      </c>
    </row>
    <row r="917" spans="1:6" ht="38.25" x14ac:dyDescent="0.25">
      <c r="A917" s="251" t="s">
        <v>24</v>
      </c>
      <c r="B917" s="18" t="s">
        <v>1339</v>
      </c>
      <c r="C917" s="18" t="s">
        <v>25</v>
      </c>
      <c r="D917" s="217">
        <v>295.8</v>
      </c>
      <c r="E917" s="217">
        <v>295.8</v>
      </c>
      <c r="F917" s="252">
        <v>100</v>
      </c>
    </row>
    <row r="918" spans="1:6" x14ac:dyDescent="0.25">
      <c r="A918" s="251" t="s">
        <v>142</v>
      </c>
      <c r="B918" s="18" t="s">
        <v>1339</v>
      </c>
      <c r="C918" s="18" t="s">
        <v>143</v>
      </c>
      <c r="D918" s="217">
        <v>295.8</v>
      </c>
      <c r="E918" s="217">
        <v>295.8</v>
      </c>
      <c r="F918" s="252">
        <v>100</v>
      </c>
    </row>
    <row r="919" spans="1:6" ht="25.5" x14ac:dyDescent="0.25">
      <c r="A919" s="251" t="s">
        <v>40</v>
      </c>
      <c r="B919" s="18" t="s">
        <v>1339</v>
      </c>
      <c r="C919" s="18" t="s">
        <v>41</v>
      </c>
      <c r="D919" s="217">
        <v>31.7</v>
      </c>
      <c r="E919" s="217">
        <v>31.7</v>
      </c>
      <c r="F919" s="252">
        <v>100</v>
      </c>
    </row>
    <row r="920" spans="1:6" ht="25.5" x14ac:dyDescent="0.25">
      <c r="A920" s="251" t="s">
        <v>42</v>
      </c>
      <c r="B920" s="18" t="s">
        <v>1339</v>
      </c>
      <c r="C920" s="18" t="s">
        <v>43</v>
      </c>
      <c r="D920" s="217">
        <v>31.7</v>
      </c>
      <c r="E920" s="217">
        <v>31.7</v>
      </c>
      <c r="F920" s="252">
        <v>100</v>
      </c>
    </row>
    <row r="921" spans="1:6" ht="25.5" x14ac:dyDescent="0.25">
      <c r="A921" s="251" t="s">
        <v>582</v>
      </c>
      <c r="B921" s="18" t="s">
        <v>1340</v>
      </c>
      <c r="C921" s="18"/>
      <c r="D921" s="217">
        <v>173</v>
      </c>
      <c r="E921" s="217">
        <v>173</v>
      </c>
      <c r="F921" s="252">
        <v>100</v>
      </c>
    </row>
    <row r="922" spans="1:6" ht="38.25" x14ac:dyDescent="0.25">
      <c r="A922" s="251" t="s">
        <v>24</v>
      </c>
      <c r="B922" s="18" t="s">
        <v>1340</v>
      </c>
      <c r="C922" s="18" t="s">
        <v>25</v>
      </c>
      <c r="D922" s="217">
        <v>117.2</v>
      </c>
      <c r="E922" s="217">
        <v>117.2</v>
      </c>
      <c r="F922" s="252">
        <v>100</v>
      </c>
    </row>
    <row r="923" spans="1:6" x14ac:dyDescent="0.25">
      <c r="A923" s="251" t="s">
        <v>142</v>
      </c>
      <c r="B923" s="18" t="s">
        <v>1340</v>
      </c>
      <c r="C923" s="18" t="s">
        <v>143</v>
      </c>
      <c r="D923" s="217">
        <v>117.2</v>
      </c>
      <c r="E923" s="217">
        <v>117.2</v>
      </c>
      <c r="F923" s="252">
        <v>100</v>
      </c>
    </row>
    <row r="924" spans="1:6" ht="25.5" x14ac:dyDescent="0.25">
      <c r="A924" s="251" t="s">
        <v>40</v>
      </c>
      <c r="B924" s="18" t="s">
        <v>1340</v>
      </c>
      <c r="C924" s="18" t="s">
        <v>41</v>
      </c>
      <c r="D924" s="217">
        <v>55.8</v>
      </c>
      <c r="E924" s="217">
        <v>55.8</v>
      </c>
      <c r="F924" s="252">
        <v>100</v>
      </c>
    </row>
    <row r="925" spans="1:6" ht="25.5" x14ac:dyDescent="0.25">
      <c r="A925" s="251" t="s">
        <v>42</v>
      </c>
      <c r="B925" s="18" t="s">
        <v>1340</v>
      </c>
      <c r="C925" s="18" t="s">
        <v>43</v>
      </c>
      <c r="D925" s="217">
        <v>55.8</v>
      </c>
      <c r="E925" s="217">
        <v>55.8</v>
      </c>
      <c r="F925" s="252">
        <v>100</v>
      </c>
    </row>
    <row r="926" spans="1:6" ht="25.5" x14ac:dyDescent="0.25">
      <c r="A926" s="251" t="s">
        <v>584</v>
      </c>
      <c r="B926" s="18" t="s">
        <v>1341</v>
      </c>
      <c r="C926" s="18"/>
      <c r="D926" s="217">
        <v>18388.400000000001</v>
      </c>
      <c r="E926" s="217">
        <v>18388.400000000001</v>
      </c>
      <c r="F926" s="252">
        <v>100</v>
      </c>
    </row>
    <row r="927" spans="1:6" ht="25.5" x14ac:dyDescent="0.25">
      <c r="A927" s="251" t="s">
        <v>148</v>
      </c>
      <c r="B927" s="18" t="s">
        <v>1341</v>
      </c>
      <c r="C927" s="18" t="s">
        <v>149</v>
      </c>
      <c r="D927" s="217">
        <v>18388.400000000001</v>
      </c>
      <c r="E927" s="217">
        <v>18388.400000000001</v>
      </c>
      <c r="F927" s="252">
        <v>100</v>
      </c>
    </row>
    <row r="928" spans="1:6" x14ac:dyDescent="0.25">
      <c r="A928" s="251" t="s">
        <v>150</v>
      </c>
      <c r="B928" s="18" t="s">
        <v>1341</v>
      </c>
      <c r="C928" s="18" t="s">
        <v>151</v>
      </c>
      <c r="D928" s="217">
        <v>18388.400000000001</v>
      </c>
      <c r="E928" s="217">
        <v>18388.400000000001</v>
      </c>
      <c r="F928" s="252">
        <v>100</v>
      </c>
    </row>
    <row r="929" spans="1:6" ht="25.5" x14ac:dyDescent="0.25">
      <c r="A929" s="251" t="s">
        <v>586</v>
      </c>
      <c r="B929" s="18" t="s">
        <v>1342</v>
      </c>
      <c r="C929" s="18"/>
      <c r="D929" s="217">
        <v>41045.1</v>
      </c>
      <c r="E929" s="217">
        <v>41045.1</v>
      </c>
      <c r="F929" s="252">
        <v>100</v>
      </c>
    </row>
    <row r="930" spans="1:6" ht="25.5" x14ac:dyDescent="0.25">
      <c r="A930" s="251" t="s">
        <v>148</v>
      </c>
      <c r="B930" s="18" t="s">
        <v>1342</v>
      </c>
      <c r="C930" s="18" t="s">
        <v>149</v>
      </c>
      <c r="D930" s="217">
        <v>41045.1</v>
      </c>
      <c r="E930" s="217">
        <v>41045.1</v>
      </c>
      <c r="F930" s="252">
        <v>100</v>
      </c>
    </row>
    <row r="931" spans="1:6" x14ac:dyDescent="0.25">
      <c r="A931" s="251" t="s">
        <v>150</v>
      </c>
      <c r="B931" s="18" t="s">
        <v>1342</v>
      </c>
      <c r="C931" s="18" t="s">
        <v>151</v>
      </c>
      <c r="D931" s="217">
        <v>41045.1</v>
      </c>
      <c r="E931" s="217">
        <v>41045.1</v>
      </c>
      <c r="F931" s="252">
        <v>100</v>
      </c>
    </row>
    <row r="932" spans="1:6" ht="25.5" x14ac:dyDescent="0.25">
      <c r="A932" s="251" t="s">
        <v>578</v>
      </c>
      <c r="B932" s="18" t="s">
        <v>1343</v>
      </c>
      <c r="C932" s="18"/>
      <c r="D932" s="217">
        <v>165266.79999999999</v>
      </c>
      <c r="E932" s="217">
        <v>165266.79999999999</v>
      </c>
      <c r="F932" s="252">
        <v>100</v>
      </c>
    </row>
    <row r="933" spans="1:6" ht="38.25" x14ac:dyDescent="0.25">
      <c r="A933" s="251" t="s">
        <v>24</v>
      </c>
      <c r="B933" s="18" t="s">
        <v>1343</v>
      </c>
      <c r="C933" s="18" t="s">
        <v>25</v>
      </c>
      <c r="D933" s="217">
        <v>26370</v>
      </c>
      <c r="E933" s="217">
        <v>26370</v>
      </c>
      <c r="F933" s="252">
        <v>100</v>
      </c>
    </row>
    <row r="934" spans="1:6" x14ac:dyDescent="0.25">
      <c r="A934" s="251" t="s">
        <v>142</v>
      </c>
      <c r="B934" s="18" t="s">
        <v>1343</v>
      </c>
      <c r="C934" s="18" t="s">
        <v>143</v>
      </c>
      <c r="D934" s="217">
        <v>26370</v>
      </c>
      <c r="E934" s="217">
        <v>26370</v>
      </c>
      <c r="F934" s="252">
        <v>100</v>
      </c>
    </row>
    <row r="935" spans="1:6" ht="25.5" x14ac:dyDescent="0.25">
      <c r="A935" s="251" t="s">
        <v>40</v>
      </c>
      <c r="B935" s="18" t="s">
        <v>1343</v>
      </c>
      <c r="C935" s="18" t="s">
        <v>41</v>
      </c>
      <c r="D935" s="217">
        <v>2233.6999999999998</v>
      </c>
      <c r="E935" s="217">
        <v>2233.6999999999998</v>
      </c>
      <c r="F935" s="252">
        <v>100</v>
      </c>
    </row>
    <row r="936" spans="1:6" ht="25.5" x14ac:dyDescent="0.25">
      <c r="A936" s="251" t="s">
        <v>42</v>
      </c>
      <c r="B936" s="18" t="s">
        <v>1343</v>
      </c>
      <c r="C936" s="18" t="s">
        <v>43</v>
      </c>
      <c r="D936" s="217">
        <v>2233.6999999999998</v>
      </c>
      <c r="E936" s="217">
        <v>2233.6999999999998</v>
      </c>
      <c r="F936" s="252">
        <v>100</v>
      </c>
    </row>
    <row r="937" spans="1:6" ht="25.5" x14ac:dyDescent="0.25">
      <c r="A937" s="251" t="s">
        <v>148</v>
      </c>
      <c r="B937" s="18" t="s">
        <v>1343</v>
      </c>
      <c r="C937" s="18" t="s">
        <v>149</v>
      </c>
      <c r="D937" s="217">
        <v>136663.1</v>
      </c>
      <c r="E937" s="217">
        <v>136663.1</v>
      </c>
      <c r="F937" s="252">
        <v>100</v>
      </c>
    </row>
    <row r="938" spans="1:6" x14ac:dyDescent="0.25">
      <c r="A938" s="251" t="s">
        <v>150</v>
      </c>
      <c r="B938" s="18" t="s">
        <v>1343</v>
      </c>
      <c r="C938" s="18" t="s">
        <v>151</v>
      </c>
      <c r="D938" s="217">
        <v>136663.1</v>
      </c>
      <c r="E938" s="217">
        <v>136663.1</v>
      </c>
      <c r="F938" s="252">
        <v>100</v>
      </c>
    </row>
    <row r="939" spans="1:6" ht="25.5" x14ac:dyDescent="0.25">
      <c r="A939" s="251" t="s">
        <v>580</v>
      </c>
      <c r="B939" s="18" t="s">
        <v>1344</v>
      </c>
      <c r="C939" s="18"/>
      <c r="D939" s="217">
        <v>22569</v>
      </c>
      <c r="E939" s="217">
        <v>22538.3</v>
      </c>
      <c r="F939" s="252">
        <v>99.9</v>
      </c>
    </row>
    <row r="940" spans="1:6" ht="38.25" x14ac:dyDescent="0.25">
      <c r="A940" s="251" t="s">
        <v>24</v>
      </c>
      <c r="B940" s="18" t="s">
        <v>1344</v>
      </c>
      <c r="C940" s="18" t="s">
        <v>25</v>
      </c>
      <c r="D940" s="217">
        <v>18752.8</v>
      </c>
      <c r="E940" s="217">
        <v>18752.8</v>
      </c>
      <c r="F940" s="252">
        <v>100</v>
      </c>
    </row>
    <row r="941" spans="1:6" x14ac:dyDescent="0.25">
      <c r="A941" s="251" t="s">
        <v>142</v>
      </c>
      <c r="B941" s="18" t="s">
        <v>1344</v>
      </c>
      <c r="C941" s="18" t="s">
        <v>143</v>
      </c>
      <c r="D941" s="217">
        <v>18752.8</v>
      </c>
      <c r="E941" s="217">
        <v>18752.8</v>
      </c>
      <c r="F941" s="252">
        <v>100</v>
      </c>
    </row>
    <row r="942" spans="1:6" ht="25.5" x14ac:dyDescent="0.25">
      <c r="A942" s="251" t="s">
        <v>40</v>
      </c>
      <c r="B942" s="18" t="s">
        <v>1344</v>
      </c>
      <c r="C942" s="18" t="s">
        <v>41</v>
      </c>
      <c r="D942" s="217">
        <v>3758.4</v>
      </c>
      <c r="E942" s="217">
        <v>3727.7</v>
      </c>
      <c r="F942" s="252">
        <v>99.2</v>
      </c>
    </row>
    <row r="943" spans="1:6" ht="25.5" x14ac:dyDescent="0.25">
      <c r="A943" s="251" t="s">
        <v>42</v>
      </c>
      <c r="B943" s="18" t="s">
        <v>1344</v>
      </c>
      <c r="C943" s="18" t="s">
        <v>43</v>
      </c>
      <c r="D943" s="217">
        <v>3758.4</v>
      </c>
      <c r="E943" s="217">
        <v>3727.7</v>
      </c>
      <c r="F943" s="252">
        <v>99.2</v>
      </c>
    </row>
    <row r="944" spans="1:6" x14ac:dyDescent="0.25">
      <c r="A944" s="251" t="s">
        <v>100</v>
      </c>
      <c r="B944" s="18" t="s">
        <v>1344</v>
      </c>
      <c r="C944" s="18" t="s">
        <v>101</v>
      </c>
      <c r="D944" s="217">
        <v>57.8</v>
      </c>
      <c r="E944" s="217">
        <v>57.8</v>
      </c>
      <c r="F944" s="252">
        <v>100</v>
      </c>
    </row>
    <row r="945" spans="1:9" x14ac:dyDescent="0.25">
      <c r="A945" s="251" t="s">
        <v>102</v>
      </c>
      <c r="B945" s="18" t="s">
        <v>1344</v>
      </c>
      <c r="C945" s="18" t="s">
        <v>103</v>
      </c>
      <c r="D945" s="217">
        <v>57.8</v>
      </c>
      <c r="E945" s="217">
        <v>57.8</v>
      </c>
      <c r="F945" s="252">
        <v>100</v>
      </c>
    </row>
    <row r="946" spans="1:9" ht="25.5" x14ac:dyDescent="0.25">
      <c r="A946" s="251" t="s">
        <v>582</v>
      </c>
      <c r="B946" s="18" t="s">
        <v>1345</v>
      </c>
      <c r="C946" s="18"/>
      <c r="D946" s="217">
        <v>26034.5</v>
      </c>
      <c r="E946" s="217">
        <v>25959.599999999999</v>
      </c>
      <c r="F946" s="252">
        <v>99.7</v>
      </c>
    </row>
    <row r="947" spans="1:9" ht="38.25" x14ac:dyDescent="0.25">
      <c r="A947" s="251" t="s">
        <v>24</v>
      </c>
      <c r="B947" s="18" t="s">
        <v>1345</v>
      </c>
      <c r="C947" s="18" t="s">
        <v>25</v>
      </c>
      <c r="D947" s="217">
        <v>21690.9</v>
      </c>
      <c r="E947" s="217">
        <v>21616.1</v>
      </c>
      <c r="F947" s="252">
        <v>99.7</v>
      </c>
    </row>
    <row r="948" spans="1:9" x14ac:dyDescent="0.25">
      <c r="A948" s="251" t="s">
        <v>142</v>
      </c>
      <c r="B948" s="18" t="s">
        <v>1345</v>
      </c>
      <c r="C948" s="18" t="s">
        <v>143</v>
      </c>
      <c r="D948" s="217">
        <v>21690.9</v>
      </c>
      <c r="E948" s="217">
        <v>21616.1</v>
      </c>
      <c r="F948" s="252">
        <v>99.7</v>
      </c>
    </row>
    <row r="949" spans="1:9" ht="25.5" x14ac:dyDescent="0.25">
      <c r="A949" s="251" t="s">
        <v>40</v>
      </c>
      <c r="B949" s="18" t="s">
        <v>1345</v>
      </c>
      <c r="C949" s="18" t="s">
        <v>41</v>
      </c>
      <c r="D949" s="217">
        <v>4343.6000000000004</v>
      </c>
      <c r="E949" s="217">
        <v>4343.5</v>
      </c>
      <c r="F949" s="252">
        <v>100</v>
      </c>
    </row>
    <row r="950" spans="1:9" ht="25.5" x14ac:dyDescent="0.25">
      <c r="A950" s="251" t="s">
        <v>42</v>
      </c>
      <c r="B950" s="18" t="s">
        <v>1345</v>
      </c>
      <c r="C950" s="18" t="s">
        <v>43</v>
      </c>
      <c r="D950" s="217">
        <v>4343.6000000000004</v>
      </c>
      <c r="E950" s="217">
        <v>4343.5</v>
      </c>
      <c r="F950" s="252">
        <v>100</v>
      </c>
    </row>
    <row r="951" spans="1:9" ht="25.5" x14ac:dyDescent="0.25">
      <c r="A951" s="247" t="s">
        <v>464</v>
      </c>
      <c r="B951" s="98" t="s">
        <v>1346</v>
      </c>
      <c r="C951" s="98"/>
      <c r="D951" s="215">
        <v>13804.2</v>
      </c>
      <c r="E951" s="215">
        <v>13166</v>
      </c>
      <c r="F951" s="248">
        <v>95.4</v>
      </c>
    </row>
    <row r="952" spans="1:9" ht="25.5" x14ac:dyDescent="0.25">
      <c r="A952" s="249" t="s">
        <v>466</v>
      </c>
      <c r="B952" s="99" t="s">
        <v>1347</v>
      </c>
      <c r="C952" s="99"/>
      <c r="D952" s="216">
        <v>13804.2</v>
      </c>
      <c r="E952" s="216">
        <v>13166</v>
      </c>
      <c r="F952" s="250">
        <v>95.4</v>
      </c>
      <c r="H952" s="87"/>
      <c r="I952" s="87"/>
    </row>
    <row r="953" spans="1:9" x14ac:dyDescent="0.25">
      <c r="A953" s="251" t="s">
        <v>468</v>
      </c>
      <c r="B953" s="18" t="s">
        <v>1348</v>
      </c>
      <c r="C953" s="18"/>
      <c r="D953" s="217">
        <v>4887.1000000000004</v>
      </c>
      <c r="E953" s="217">
        <v>4795.6000000000004</v>
      </c>
      <c r="F953" s="252">
        <v>98.1</v>
      </c>
    </row>
    <row r="954" spans="1:9" x14ac:dyDescent="0.25">
      <c r="A954" s="251" t="s">
        <v>100</v>
      </c>
      <c r="B954" s="18" t="s">
        <v>1348</v>
      </c>
      <c r="C954" s="18" t="s">
        <v>101</v>
      </c>
      <c r="D954" s="217">
        <v>4887.1000000000004</v>
      </c>
      <c r="E954" s="217">
        <v>4795.6000000000004</v>
      </c>
      <c r="F954" s="252">
        <v>98.1</v>
      </c>
    </row>
    <row r="955" spans="1:9" ht="25.5" x14ac:dyDescent="0.25">
      <c r="A955" s="251" t="s">
        <v>199</v>
      </c>
      <c r="B955" s="18" t="s">
        <v>1348</v>
      </c>
      <c r="C955" s="18" t="s">
        <v>200</v>
      </c>
      <c r="D955" s="217">
        <v>4887.1000000000004</v>
      </c>
      <c r="E955" s="217">
        <v>4795.6000000000004</v>
      </c>
      <c r="F955" s="252">
        <v>98.1</v>
      </c>
    </row>
    <row r="956" spans="1:9" x14ac:dyDescent="0.25">
      <c r="A956" s="251" t="s">
        <v>470</v>
      </c>
      <c r="B956" s="18" t="s">
        <v>1349</v>
      </c>
      <c r="C956" s="18"/>
      <c r="D956" s="217">
        <v>7217.7</v>
      </c>
      <c r="E956" s="217">
        <v>6671</v>
      </c>
      <c r="F956" s="252">
        <v>92.4</v>
      </c>
    </row>
    <row r="957" spans="1:9" ht="25.5" x14ac:dyDescent="0.25">
      <c r="A957" s="251" t="s">
        <v>148</v>
      </c>
      <c r="B957" s="18" t="s">
        <v>1349</v>
      </c>
      <c r="C957" s="18" t="s">
        <v>149</v>
      </c>
      <c r="D957" s="217">
        <v>7217.7</v>
      </c>
      <c r="E957" s="217">
        <v>6671</v>
      </c>
      <c r="F957" s="252">
        <v>92.4</v>
      </c>
    </row>
    <row r="958" spans="1:9" x14ac:dyDescent="0.25">
      <c r="A958" s="251" t="s">
        <v>150</v>
      </c>
      <c r="B958" s="18" t="s">
        <v>1349</v>
      </c>
      <c r="C958" s="18" t="s">
        <v>151</v>
      </c>
      <c r="D958" s="217">
        <v>7217.7</v>
      </c>
      <c r="E958" s="217">
        <v>6671</v>
      </c>
      <c r="F958" s="252">
        <v>92.4</v>
      </c>
    </row>
    <row r="959" spans="1:9" ht="38.25" x14ac:dyDescent="0.25">
      <c r="A959" s="251" t="s">
        <v>472</v>
      </c>
      <c r="B959" s="18" t="s">
        <v>1350</v>
      </c>
      <c r="C959" s="18"/>
      <c r="D959" s="217">
        <v>1699.4</v>
      </c>
      <c r="E959" s="217">
        <v>1699.4</v>
      </c>
      <c r="F959" s="252">
        <v>100</v>
      </c>
    </row>
    <row r="960" spans="1:9" x14ac:dyDescent="0.25">
      <c r="A960" s="251" t="s">
        <v>100</v>
      </c>
      <c r="B960" s="18" t="s">
        <v>1350</v>
      </c>
      <c r="C960" s="18" t="s">
        <v>101</v>
      </c>
      <c r="D960" s="217">
        <v>1699.4</v>
      </c>
      <c r="E960" s="217">
        <v>1699.4</v>
      </c>
      <c r="F960" s="252">
        <v>100</v>
      </c>
    </row>
    <row r="961" spans="1:9" ht="25.5" x14ac:dyDescent="0.25">
      <c r="A961" s="251" t="s">
        <v>199</v>
      </c>
      <c r="B961" s="18" t="s">
        <v>1350</v>
      </c>
      <c r="C961" s="18" t="s">
        <v>200</v>
      </c>
      <c r="D961" s="217">
        <v>1699.4</v>
      </c>
      <c r="E961" s="217">
        <v>1699.4</v>
      </c>
      <c r="F961" s="252">
        <v>100</v>
      </c>
    </row>
    <row r="962" spans="1:9" ht="25.5" x14ac:dyDescent="0.25">
      <c r="A962" s="245" t="s">
        <v>628</v>
      </c>
      <c r="B962" s="96" t="s">
        <v>1351</v>
      </c>
      <c r="C962" s="96"/>
      <c r="D962" s="214">
        <v>874685.6</v>
      </c>
      <c r="E962" s="214">
        <v>869981.7</v>
      </c>
      <c r="F962" s="246">
        <v>99.5</v>
      </c>
      <c r="H962" s="87"/>
      <c r="I962" s="87"/>
    </row>
    <row r="963" spans="1:9" x14ac:dyDescent="0.25">
      <c r="A963" s="247" t="s">
        <v>630</v>
      </c>
      <c r="B963" s="98" t="s">
        <v>1352</v>
      </c>
      <c r="C963" s="98"/>
      <c r="D963" s="215">
        <v>854137</v>
      </c>
      <c r="E963" s="215">
        <v>851356.1</v>
      </c>
      <c r="F963" s="248">
        <v>99.7</v>
      </c>
    </row>
    <row r="964" spans="1:9" ht="25.5" x14ac:dyDescent="0.25">
      <c r="A964" s="249" t="s">
        <v>632</v>
      </c>
      <c r="B964" s="99" t="s">
        <v>1353</v>
      </c>
      <c r="C964" s="99"/>
      <c r="D964" s="216">
        <v>380</v>
      </c>
      <c r="E964" s="216">
        <v>380</v>
      </c>
      <c r="F964" s="250">
        <v>100</v>
      </c>
    </row>
    <row r="965" spans="1:9" x14ac:dyDescent="0.25">
      <c r="A965" s="251" t="s">
        <v>634</v>
      </c>
      <c r="B965" s="18" t="s">
        <v>1354</v>
      </c>
      <c r="C965" s="18"/>
      <c r="D965" s="217">
        <v>380</v>
      </c>
      <c r="E965" s="217">
        <v>380</v>
      </c>
      <c r="F965" s="252">
        <v>100</v>
      </c>
    </row>
    <row r="966" spans="1:9" x14ac:dyDescent="0.25">
      <c r="A966" s="251" t="s">
        <v>499</v>
      </c>
      <c r="B966" s="18" t="s">
        <v>1354</v>
      </c>
      <c r="C966" s="18" t="s">
        <v>500</v>
      </c>
      <c r="D966" s="217">
        <v>380</v>
      </c>
      <c r="E966" s="217">
        <v>380</v>
      </c>
      <c r="F966" s="252">
        <v>100</v>
      </c>
    </row>
    <row r="967" spans="1:9" x14ac:dyDescent="0.25">
      <c r="A967" s="251" t="s">
        <v>501</v>
      </c>
      <c r="B967" s="18" t="s">
        <v>1354</v>
      </c>
      <c r="C967" s="18" t="s">
        <v>502</v>
      </c>
      <c r="D967" s="217">
        <v>380</v>
      </c>
      <c r="E967" s="217">
        <v>380</v>
      </c>
      <c r="F967" s="252">
        <v>100</v>
      </c>
    </row>
    <row r="968" spans="1:9" x14ac:dyDescent="0.25">
      <c r="A968" s="251" t="s">
        <v>661</v>
      </c>
      <c r="B968" s="18" t="s">
        <v>1355</v>
      </c>
      <c r="C968" s="18"/>
      <c r="D968" s="217">
        <v>853757</v>
      </c>
      <c r="E968" s="217">
        <v>850976.1</v>
      </c>
      <c r="F968" s="252">
        <v>99.7</v>
      </c>
    </row>
    <row r="969" spans="1:9" ht="25.5" x14ac:dyDescent="0.25">
      <c r="A969" s="251" t="s">
        <v>666</v>
      </c>
      <c r="B969" s="18" t="s">
        <v>1356</v>
      </c>
      <c r="C969" s="18"/>
      <c r="D969" s="217">
        <v>48</v>
      </c>
      <c r="E969" s="217">
        <v>48</v>
      </c>
      <c r="F969" s="252">
        <v>100</v>
      </c>
      <c r="H969" s="87"/>
      <c r="I969" s="101"/>
    </row>
    <row r="970" spans="1:9" x14ac:dyDescent="0.25">
      <c r="A970" s="251" t="s">
        <v>499</v>
      </c>
      <c r="B970" s="18" t="s">
        <v>1356</v>
      </c>
      <c r="C970" s="18" t="s">
        <v>500</v>
      </c>
      <c r="D970" s="217">
        <v>48</v>
      </c>
      <c r="E970" s="217">
        <v>48</v>
      </c>
      <c r="F970" s="252">
        <v>100</v>
      </c>
    </row>
    <row r="971" spans="1:9" x14ac:dyDescent="0.25">
      <c r="A971" s="251" t="s">
        <v>501</v>
      </c>
      <c r="B971" s="18" t="s">
        <v>1356</v>
      </c>
      <c r="C971" s="18" t="s">
        <v>502</v>
      </c>
      <c r="D971" s="217">
        <v>48</v>
      </c>
      <c r="E971" s="217">
        <v>48</v>
      </c>
      <c r="F971" s="252">
        <v>100</v>
      </c>
    </row>
    <row r="972" spans="1:9" ht="25.5" x14ac:dyDescent="0.25">
      <c r="A972" s="251" t="s">
        <v>668</v>
      </c>
      <c r="B972" s="18" t="s">
        <v>1357</v>
      </c>
      <c r="C972" s="18"/>
      <c r="D972" s="217">
        <v>1227.7</v>
      </c>
      <c r="E972" s="217">
        <v>1227.7</v>
      </c>
      <c r="F972" s="252">
        <v>100</v>
      </c>
    </row>
    <row r="973" spans="1:9" x14ac:dyDescent="0.25">
      <c r="A973" s="251" t="s">
        <v>499</v>
      </c>
      <c r="B973" s="18" t="s">
        <v>1357</v>
      </c>
      <c r="C973" s="18" t="s">
        <v>500</v>
      </c>
      <c r="D973" s="217">
        <v>1227.7</v>
      </c>
      <c r="E973" s="217">
        <v>1227.7</v>
      </c>
      <c r="F973" s="252">
        <v>100</v>
      </c>
    </row>
    <row r="974" spans="1:9" x14ac:dyDescent="0.25">
      <c r="A974" s="251" t="s">
        <v>501</v>
      </c>
      <c r="B974" s="18" t="s">
        <v>1357</v>
      </c>
      <c r="C974" s="18" t="s">
        <v>502</v>
      </c>
      <c r="D974" s="217">
        <v>1227.7</v>
      </c>
      <c r="E974" s="217">
        <v>1227.7</v>
      </c>
      <c r="F974" s="252">
        <v>100</v>
      </c>
    </row>
    <row r="975" spans="1:9" x14ac:dyDescent="0.25">
      <c r="A975" s="251" t="s">
        <v>670</v>
      </c>
      <c r="B975" s="18" t="s">
        <v>1358</v>
      </c>
      <c r="C975" s="18"/>
      <c r="D975" s="217">
        <v>11621.9</v>
      </c>
      <c r="E975" s="217">
        <f>E976</f>
        <v>11621.8</v>
      </c>
      <c r="F975" s="252">
        <v>100</v>
      </c>
    </row>
    <row r="976" spans="1:9" x14ac:dyDescent="0.25">
      <c r="A976" s="251" t="s">
        <v>499</v>
      </c>
      <c r="B976" s="18" t="s">
        <v>1358</v>
      </c>
      <c r="C976" s="18" t="s">
        <v>500</v>
      </c>
      <c r="D976" s="217">
        <v>11621.9</v>
      </c>
      <c r="E976" s="217">
        <f>E977</f>
        <v>11621.8</v>
      </c>
      <c r="F976" s="252">
        <v>100</v>
      </c>
    </row>
    <row r="977" spans="1:9" x14ac:dyDescent="0.25">
      <c r="A977" s="251" t="s">
        <v>501</v>
      </c>
      <c r="B977" s="18" t="s">
        <v>1358</v>
      </c>
      <c r="C977" s="18" t="s">
        <v>502</v>
      </c>
      <c r="D977" s="217">
        <v>11621.9</v>
      </c>
      <c r="E977" s="217">
        <v>11621.8</v>
      </c>
      <c r="F977" s="252">
        <v>100</v>
      </c>
    </row>
    <row r="978" spans="1:9" ht="25.5" x14ac:dyDescent="0.25">
      <c r="A978" s="251" t="s">
        <v>672</v>
      </c>
      <c r="B978" s="18" t="s">
        <v>1359</v>
      </c>
      <c r="C978" s="18"/>
      <c r="D978" s="217">
        <v>840859.4</v>
      </c>
      <c r="E978" s="217">
        <v>838078.6</v>
      </c>
      <c r="F978" s="252">
        <v>99.7</v>
      </c>
    </row>
    <row r="979" spans="1:9" x14ac:dyDescent="0.25">
      <c r="A979" s="251" t="s">
        <v>499</v>
      </c>
      <c r="B979" s="18" t="s">
        <v>1359</v>
      </c>
      <c r="C979" s="18" t="s">
        <v>500</v>
      </c>
      <c r="D979" s="217">
        <v>840859.4</v>
      </c>
      <c r="E979" s="217">
        <v>838078.6</v>
      </c>
      <c r="F979" s="252">
        <v>99.7</v>
      </c>
    </row>
    <row r="980" spans="1:9" x14ac:dyDescent="0.25">
      <c r="A980" s="251" t="s">
        <v>501</v>
      </c>
      <c r="B980" s="18" t="s">
        <v>1359</v>
      </c>
      <c r="C980" s="18" t="s">
        <v>502</v>
      </c>
      <c r="D980" s="217">
        <v>840859.4</v>
      </c>
      <c r="E980" s="217">
        <v>838078.6</v>
      </c>
      <c r="F980" s="252">
        <v>99.7</v>
      </c>
    </row>
    <row r="981" spans="1:9" x14ac:dyDescent="0.25">
      <c r="A981" s="251" t="s">
        <v>825</v>
      </c>
      <c r="B981" s="18" t="s">
        <v>1360</v>
      </c>
      <c r="C981" s="18"/>
      <c r="D981" s="217">
        <v>20548.599999999999</v>
      </c>
      <c r="E981" s="217">
        <v>18625.599999999999</v>
      </c>
      <c r="F981" s="252">
        <v>90.6</v>
      </c>
    </row>
    <row r="982" spans="1:9" ht="25.5" x14ac:dyDescent="0.25">
      <c r="A982" s="251" t="s">
        <v>827</v>
      </c>
      <c r="B982" s="18" t="s">
        <v>1361</v>
      </c>
      <c r="C982" s="18"/>
      <c r="D982" s="217">
        <v>20548.599999999999</v>
      </c>
      <c r="E982" s="217">
        <v>18625.599999999999</v>
      </c>
      <c r="F982" s="252">
        <v>90.6</v>
      </c>
    </row>
    <row r="983" spans="1:9" ht="25.5" x14ac:dyDescent="0.25">
      <c r="A983" s="251" t="s">
        <v>829</v>
      </c>
      <c r="B983" s="18" t="s">
        <v>1362</v>
      </c>
      <c r="C983" s="18"/>
      <c r="D983" s="217">
        <v>20548.599999999999</v>
      </c>
      <c r="E983" s="217">
        <v>18625.599999999999</v>
      </c>
      <c r="F983" s="252">
        <v>90.6</v>
      </c>
    </row>
    <row r="984" spans="1:9" x14ac:dyDescent="0.25">
      <c r="A984" s="251" t="s">
        <v>499</v>
      </c>
      <c r="B984" s="18" t="s">
        <v>1362</v>
      </c>
      <c r="C984" s="18" t="s">
        <v>500</v>
      </c>
      <c r="D984" s="217">
        <v>20548.599999999999</v>
      </c>
      <c r="E984" s="217">
        <v>18625.599999999999</v>
      </c>
      <c r="F984" s="252">
        <v>90.6</v>
      </c>
    </row>
    <row r="985" spans="1:9" x14ac:dyDescent="0.25">
      <c r="A985" s="251" t="s">
        <v>501</v>
      </c>
      <c r="B985" s="18" t="s">
        <v>1362</v>
      </c>
      <c r="C985" s="18" t="s">
        <v>502</v>
      </c>
      <c r="D985" s="217">
        <v>20548.599999999999</v>
      </c>
      <c r="E985" s="217">
        <v>18625.599999999999</v>
      </c>
      <c r="F985" s="252">
        <v>90.6</v>
      </c>
    </row>
    <row r="986" spans="1:9" ht="18.75" customHeight="1" x14ac:dyDescent="0.25">
      <c r="A986" s="245" t="s">
        <v>1363</v>
      </c>
      <c r="B986" s="96"/>
      <c r="C986" s="96"/>
      <c r="D986" s="214">
        <f>D6+D12+D75+D186+D247+D274+D290+D321+D412+D435+D481+D492+D607+D698+D789+D835+D853+D962</f>
        <v>11562801.6</v>
      </c>
      <c r="E986" s="214">
        <f>E6+E12+E75+E186+E247+E274+E290+E321+E412+E435+E481+E492+E607+E698+E789+E835+E853+E962</f>
        <v>11433641.699999999</v>
      </c>
      <c r="F986" s="246">
        <v>98.6</v>
      </c>
      <c r="G986" s="222"/>
      <c r="H986" s="101"/>
      <c r="I986" s="101"/>
    </row>
    <row r="987" spans="1:9" ht="25.5" x14ac:dyDescent="0.25">
      <c r="A987" s="255" t="s">
        <v>34</v>
      </c>
      <c r="B987" s="104" t="s">
        <v>1364</v>
      </c>
      <c r="C987" s="104"/>
      <c r="D987" s="219">
        <v>34378.300000000003</v>
      </c>
      <c r="E987" s="219">
        <v>34095</v>
      </c>
      <c r="F987" s="256">
        <v>99.2</v>
      </c>
      <c r="G987" s="223"/>
      <c r="H987" s="87"/>
      <c r="I987" s="101"/>
    </row>
    <row r="988" spans="1:9" x14ac:dyDescent="0.25">
      <c r="A988" s="251" t="s">
        <v>36</v>
      </c>
      <c r="B988" s="18" t="s">
        <v>1365</v>
      </c>
      <c r="C988" s="18"/>
      <c r="D988" s="217">
        <v>2941.6</v>
      </c>
      <c r="E988" s="217">
        <v>2898.1</v>
      </c>
      <c r="F988" s="252">
        <v>98.5</v>
      </c>
      <c r="G988" s="223"/>
    </row>
    <row r="989" spans="1:9" ht="38.25" x14ac:dyDescent="0.25">
      <c r="A989" s="251" t="s">
        <v>24</v>
      </c>
      <c r="B989" s="18" t="s">
        <v>1365</v>
      </c>
      <c r="C989" s="18" t="s">
        <v>25</v>
      </c>
      <c r="D989" s="217">
        <v>2941.6</v>
      </c>
      <c r="E989" s="217">
        <v>2898.1</v>
      </c>
      <c r="F989" s="252">
        <v>98.5</v>
      </c>
      <c r="G989" s="223"/>
    </row>
    <row r="990" spans="1:9" x14ac:dyDescent="0.25">
      <c r="A990" s="251" t="s">
        <v>26</v>
      </c>
      <c r="B990" s="18" t="s">
        <v>1365</v>
      </c>
      <c r="C990" s="18" t="s">
        <v>27</v>
      </c>
      <c r="D990" s="217">
        <v>2941.6</v>
      </c>
      <c r="E990" s="217">
        <v>2898.1</v>
      </c>
      <c r="F990" s="252">
        <v>98.5</v>
      </c>
      <c r="G990" s="223"/>
    </row>
    <row r="991" spans="1:9" x14ac:dyDescent="0.25">
      <c r="A991" s="251" t="s">
        <v>38</v>
      </c>
      <c r="B991" s="18" t="s">
        <v>1366</v>
      </c>
      <c r="C991" s="18"/>
      <c r="D991" s="217">
        <v>11815.1</v>
      </c>
      <c r="E991" s="217">
        <v>11660.1</v>
      </c>
      <c r="F991" s="252">
        <v>98.7</v>
      </c>
      <c r="G991" s="223"/>
    </row>
    <row r="992" spans="1:9" ht="38.25" x14ac:dyDescent="0.25">
      <c r="A992" s="251" t="s">
        <v>24</v>
      </c>
      <c r="B992" s="18" t="s">
        <v>1366</v>
      </c>
      <c r="C992" s="18" t="s">
        <v>25</v>
      </c>
      <c r="D992" s="217">
        <v>7783.7</v>
      </c>
      <c r="E992" s="217">
        <v>7637.5</v>
      </c>
      <c r="F992" s="252">
        <v>98.1</v>
      </c>
      <c r="G992" s="223"/>
    </row>
    <row r="993" spans="1:9" x14ac:dyDescent="0.25">
      <c r="A993" s="251" t="s">
        <v>26</v>
      </c>
      <c r="B993" s="18" t="s">
        <v>1366</v>
      </c>
      <c r="C993" s="18" t="s">
        <v>27</v>
      </c>
      <c r="D993" s="217">
        <v>7783.7</v>
      </c>
      <c r="E993" s="217">
        <v>7637.5</v>
      </c>
      <c r="F993" s="252">
        <v>98.1</v>
      </c>
      <c r="G993" s="223"/>
    </row>
    <row r="994" spans="1:9" ht="25.5" x14ac:dyDescent="0.25">
      <c r="A994" s="251" t="s">
        <v>40</v>
      </c>
      <c r="B994" s="18" t="s">
        <v>1366</v>
      </c>
      <c r="C994" s="18" t="s">
        <v>41</v>
      </c>
      <c r="D994" s="217">
        <v>4031.4</v>
      </c>
      <c r="E994" s="217">
        <v>4022.7</v>
      </c>
      <c r="F994" s="252">
        <v>99.8</v>
      </c>
    </row>
    <row r="995" spans="1:9" ht="25.5" x14ac:dyDescent="0.25">
      <c r="A995" s="251" t="s">
        <v>42</v>
      </c>
      <c r="B995" s="18" t="s">
        <v>1366</v>
      </c>
      <c r="C995" s="18" t="s">
        <v>43</v>
      </c>
      <c r="D995" s="217">
        <v>4031.4</v>
      </c>
      <c r="E995" s="217">
        <v>4022.7</v>
      </c>
      <c r="F995" s="252">
        <v>99.8</v>
      </c>
    </row>
    <row r="996" spans="1:9" x14ac:dyDescent="0.25">
      <c r="A996" s="251" t="s">
        <v>122</v>
      </c>
      <c r="B996" s="18" t="s">
        <v>1367</v>
      </c>
      <c r="C996" s="18"/>
      <c r="D996" s="217">
        <v>17448.400000000001</v>
      </c>
      <c r="E996" s="217">
        <v>17363.5</v>
      </c>
      <c r="F996" s="252">
        <v>99.5</v>
      </c>
    </row>
    <row r="997" spans="1:9" ht="38.25" x14ac:dyDescent="0.25">
      <c r="A997" s="251" t="s">
        <v>24</v>
      </c>
      <c r="B997" s="18" t="s">
        <v>1367</v>
      </c>
      <c r="C997" s="18" t="s">
        <v>25</v>
      </c>
      <c r="D997" s="217">
        <v>15130.4</v>
      </c>
      <c r="E997" s="217">
        <v>15106</v>
      </c>
      <c r="F997" s="252">
        <v>99.8</v>
      </c>
    </row>
    <row r="998" spans="1:9" x14ac:dyDescent="0.25">
      <c r="A998" s="251" t="s">
        <v>26</v>
      </c>
      <c r="B998" s="18" t="s">
        <v>1367</v>
      </c>
      <c r="C998" s="18" t="s">
        <v>27</v>
      </c>
      <c r="D998" s="217">
        <v>15130.4</v>
      </c>
      <c r="E998" s="217">
        <v>15106</v>
      </c>
      <c r="F998" s="252">
        <v>99.8</v>
      </c>
    </row>
    <row r="999" spans="1:9" ht="25.5" x14ac:dyDescent="0.25">
      <c r="A999" s="251" t="s">
        <v>40</v>
      </c>
      <c r="B999" s="18" t="s">
        <v>1367</v>
      </c>
      <c r="C999" s="18" t="s">
        <v>41</v>
      </c>
      <c r="D999" s="217">
        <v>2280</v>
      </c>
      <c r="E999" s="217">
        <v>2219.5</v>
      </c>
      <c r="F999" s="252">
        <v>97.4</v>
      </c>
    </row>
    <row r="1000" spans="1:9" ht="25.5" x14ac:dyDescent="0.25">
      <c r="A1000" s="251" t="s">
        <v>42</v>
      </c>
      <c r="B1000" s="18" t="s">
        <v>1367</v>
      </c>
      <c r="C1000" s="18" t="s">
        <v>43</v>
      </c>
      <c r="D1000" s="217">
        <v>2280</v>
      </c>
      <c r="E1000" s="217">
        <v>2219.5</v>
      </c>
      <c r="F1000" s="252">
        <v>97.4</v>
      </c>
    </row>
    <row r="1001" spans="1:9" x14ac:dyDescent="0.25">
      <c r="A1001" s="251" t="s">
        <v>100</v>
      </c>
      <c r="B1001" s="18" t="s">
        <v>1367</v>
      </c>
      <c r="C1001" s="18" t="s">
        <v>101</v>
      </c>
      <c r="D1001" s="217">
        <v>38</v>
      </c>
      <c r="E1001" s="217">
        <v>38</v>
      </c>
      <c r="F1001" s="252">
        <v>100</v>
      </c>
    </row>
    <row r="1002" spans="1:9" x14ac:dyDescent="0.25">
      <c r="A1002" s="251" t="s">
        <v>102</v>
      </c>
      <c r="B1002" s="18" t="s">
        <v>1367</v>
      </c>
      <c r="C1002" s="18" t="s">
        <v>103</v>
      </c>
      <c r="D1002" s="217">
        <v>38</v>
      </c>
      <c r="E1002" s="217">
        <v>38</v>
      </c>
      <c r="F1002" s="252">
        <v>100</v>
      </c>
    </row>
    <row r="1003" spans="1:9" ht="25.5" x14ac:dyDescent="0.25">
      <c r="A1003" s="251" t="s">
        <v>124</v>
      </c>
      <c r="B1003" s="18" t="s">
        <v>1368</v>
      </c>
      <c r="C1003" s="18"/>
      <c r="D1003" s="217">
        <v>2173.1999999999998</v>
      </c>
      <c r="E1003" s="217">
        <v>2173.1999999999998</v>
      </c>
      <c r="F1003" s="252">
        <v>100</v>
      </c>
    </row>
    <row r="1004" spans="1:9" ht="38.25" x14ac:dyDescent="0.25">
      <c r="A1004" s="251" t="s">
        <v>24</v>
      </c>
      <c r="B1004" s="18" t="s">
        <v>1368</v>
      </c>
      <c r="C1004" s="18" t="s">
        <v>25</v>
      </c>
      <c r="D1004" s="217">
        <v>2173.1999999999998</v>
      </c>
      <c r="E1004" s="217">
        <v>2173.1999999999998</v>
      </c>
      <c r="F1004" s="252">
        <v>100</v>
      </c>
    </row>
    <row r="1005" spans="1:9" x14ac:dyDescent="0.25">
      <c r="A1005" s="251" t="s">
        <v>26</v>
      </c>
      <c r="B1005" s="18" t="s">
        <v>1368</v>
      </c>
      <c r="C1005" s="18" t="s">
        <v>27</v>
      </c>
      <c r="D1005" s="217">
        <v>2173.1999999999998</v>
      </c>
      <c r="E1005" s="217">
        <v>2173.1999999999998</v>
      </c>
      <c r="F1005" s="252">
        <v>100</v>
      </c>
    </row>
    <row r="1006" spans="1:9" x14ac:dyDescent="0.25">
      <c r="A1006" s="255" t="s">
        <v>28</v>
      </c>
      <c r="B1006" s="104" t="s">
        <v>1369</v>
      </c>
      <c r="C1006" s="104"/>
      <c r="D1006" s="219">
        <v>126159.5</v>
      </c>
      <c r="E1006" s="219">
        <v>95951.2</v>
      </c>
      <c r="F1006" s="256">
        <v>76.099999999999994</v>
      </c>
      <c r="H1006" s="87"/>
      <c r="I1006" s="101"/>
    </row>
    <row r="1007" spans="1:9" x14ac:dyDescent="0.25">
      <c r="A1007" s="251" t="s">
        <v>128</v>
      </c>
      <c r="B1007" s="18" t="s">
        <v>1370</v>
      </c>
      <c r="C1007" s="18"/>
      <c r="D1007" s="217">
        <v>38470</v>
      </c>
      <c r="E1007" s="217">
        <v>15302.9</v>
      </c>
      <c r="F1007" s="252">
        <v>39.799999999999997</v>
      </c>
    </row>
    <row r="1008" spans="1:9" ht="25.5" x14ac:dyDescent="0.25">
      <c r="A1008" s="251" t="s">
        <v>40</v>
      </c>
      <c r="B1008" s="18" t="s">
        <v>1370</v>
      </c>
      <c r="C1008" s="18" t="s">
        <v>41</v>
      </c>
      <c r="D1008" s="217">
        <v>2589</v>
      </c>
      <c r="E1008" s="217">
        <v>2384.9</v>
      </c>
      <c r="F1008" s="252">
        <v>92.1</v>
      </c>
    </row>
    <row r="1009" spans="1:6" ht="25.5" x14ac:dyDescent="0.25">
      <c r="A1009" s="251" t="s">
        <v>42</v>
      </c>
      <c r="B1009" s="18" t="s">
        <v>1370</v>
      </c>
      <c r="C1009" s="18" t="s">
        <v>43</v>
      </c>
      <c r="D1009" s="217">
        <v>2589</v>
      </c>
      <c r="E1009" s="217">
        <v>2384.9</v>
      </c>
      <c r="F1009" s="252">
        <v>92.1</v>
      </c>
    </row>
    <row r="1010" spans="1:6" ht="25.5" x14ac:dyDescent="0.25">
      <c r="A1010" s="251" t="s">
        <v>148</v>
      </c>
      <c r="B1010" s="18" t="s">
        <v>1370</v>
      </c>
      <c r="C1010" s="18" t="s">
        <v>149</v>
      </c>
      <c r="D1010" s="217">
        <v>4732.6000000000004</v>
      </c>
      <c r="E1010" s="217">
        <v>1783.1</v>
      </c>
      <c r="F1010" s="252">
        <v>37.700000000000003</v>
      </c>
    </row>
    <row r="1011" spans="1:6" x14ac:dyDescent="0.25">
      <c r="A1011" s="251" t="s">
        <v>150</v>
      </c>
      <c r="B1011" s="18" t="s">
        <v>1370</v>
      </c>
      <c r="C1011" s="18" t="s">
        <v>151</v>
      </c>
      <c r="D1011" s="217">
        <v>4732.6000000000004</v>
      </c>
      <c r="E1011" s="217">
        <v>1783.1</v>
      </c>
      <c r="F1011" s="252">
        <v>37.700000000000003</v>
      </c>
    </row>
    <row r="1012" spans="1:6" x14ac:dyDescent="0.25">
      <c r="A1012" s="251" t="s">
        <v>100</v>
      </c>
      <c r="B1012" s="18" t="s">
        <v>1370</v>
      </c>
      <c r="C1012" s="18" t="s">
        <v>101</v>
      </c>
      <c r="D1012" s="217">
        <v>31148.400000000001</v>
      </c>
      <c r="E1012" s="217">
        <v>11134.9</v>
      </c>
      <c r="F1012" s="252">
        <v>35.700000000000003</v>
      </c>
    </row>
    <row r="1013" spans="1:6" ht="25.5" x14ac:dyDescent="0.25">
      <c r="A1013" s="251" t="s">
        <v>199</v>
      </c>
      <c r="B1013" s="18" t="s">
        <v>1370</v>
      </c>
      <c r="C1013" s="18" t="s">
        <v>200</v>
      </c>
      <c r="D1013" s="217">
        <v>6945.4</v>
      </c>
      <c r="E1013" s="217">
        <v>6914.2</v>
      </c>
      <c r="F1013" s="252">
        <v>99.6</v>
      </c>
    </row>
    <row r="1014" spans="1:6" x14ac:dyDescent="0.25">
      <c r="A1014" s="251" t="s">
        <v>201</v>
      </c>
      <c r="B1014" s="18" t="s">
        <v>1370</v>
      </c>
      <c r="C1014" s="18" t="s">
        <v>202</v>
      </c>
      <c r="D1014" s="217">
        <v>4220.7</v>
      </c>
      <c r="E1014" s="217">
        <v>4220.7</v>
      </c>
      <c r="F1014" s="252">
        <v>100</v>
      </c>
    </row>
    <row r="1015" spans="1:6" x14ac:dyDescent="0.25">
      <c r="A1015" s="251" t="s">
        <v>130</v>
      </c>
      <c r="B1015" s="18" t="s">
        <v>1370</v>
      </c>
      <c r="C1015" s="18" t="s">
        <v>131</v>
      </c>
      <c r="D1015" s="217">
        <v>19982.3</v>
      </c>
      <c r="E1015" s="217">
        <v>0</v>
      </c>
      <c r="F1015" s="252">
        <v>0</v>
      </c>
    </row>
    <row r="1016" spans="1:6" ht="25.5" x14ac:dyDescent="0.25">
      <c r="A1016" s="251" t="s">
        <v>132</v>
      </c>
      <c r="B1016" s="18" t="s">
        <v>1371</v>
      </c>
      <c r="C1016" s="18"/>
      <c r="D1016" s="217">
        <v>1000</v>
      </c>
      <c r="E1016" s="217">
        <v>0</v>
      </c>
      <c r="F1016" s="252">
        <v>0</v>
      </c>
    </row>
    <row r="1017" spans="1:6" x14ac:dyDescent="0.25">
      <c r="A1017" s="251" t="s">
        <v>100</v>
      </c>
      <c r="B1017" s="18" t="s">
        <v>1371</v>
      </c>
      <c r="C1017" s="18" t="s">
        <v>101</v>
      </c>
      <c r="D1017" s="217">
        <v>1000</v>
      </c>
      <c r="E1017" s="217">
        <v>0</v>
      </c>
      <c r="F1017" s="252">
        <v>0</v>
      </c>
    </row>
    <row r="1018" spans="1:6" x14ac:dyDescent="0.25">
      <c r="A1018" s="251" t="s">
        <v>130</v>
      </c>
      <c r="B1018" s="18" t="s">
        <v>1371</v>
      </c>
      <c r="C1018" s="18" t="s">
        <v>131</v>
      </c>
      <c r="D1018" s="217">
        <v>1000</v>
      </c>
      <c r="E1018" s="217">
        <v>0</v>
      </c>
      <c r="F1018" s="252">
        <v>0</v>
      </c>
    </row>
    <row r="1019" spans="1:6" x14ac:dyDescent="0.25">
      <c r="A1019" s="251" t="s">
        <v>203</v>
      </c>
      <c r="B1019" s="18" t="s">
        <v>1372</v>
      </c>
      <c r="C1019" s="18"/>
      <c r="D1019" s="217">
        <v>17830.8</v>
      </c>
      <c r="E1019" s="217">
        <v>17830.8</v>
      </c>
      <c r="F1019" s="252">
        <v>100</v>
      </c>
    </row>
    <row r="1020" spans="1:6" x14ac:dyDescent="0.25">
      <c r="A1020" s="251" t="s">
        <v>100</v>
      </c>
      <c r="B1020" s="18" t="s">
        <v>1372</v>
      </c>
      <c r="C1020" s="18" t="s">
        <v>101</v>
      </c>
      <c r="D1020" s="217">
        <v>17830.8</v>
      </c>
      <c r="E1020" s="217">
        <v>17830.8</v>
      </c>
      <c r="F1020" s="252">
        <v>100</v>
      </c>
    </row>
    <row r="1021" spans="1:6" x14ac:dyDescent="0.25">
      <c r="A1021" s="251" t="s">
        <v>201</v>
      </c>
      <c r="B1021" s="18" t="s">
        <v>1372</v>
      </c>
      <c r="C1021" s="18" t="s">
        <v>202</v>
      </c>
      <c r="D1021" s="217">
        <v>17830.8</v>
      </c>
      <c r="E1021" s="217">
        <v>17830.8</v>
      </c>
      <c r="F1021" s="252">
        <v>100</v>
      </c>
    </row>
    <row r="1022" spans="1:6" ht="25.5" x14ac:dyDescent="0.25">
      <c r="A1022" s="251" t="s">
        <v>112</v>
      </c>
      <c r="B1022" s="18" t="s">
        <v>1373</v>
      </c>
      <c r="C1022" s="18"/>
      <c r="D1022" s="217">
        <v>1797.5</v>
      </c>
      <c r="E1022" s="217">
        <v>1420.7</v>
      </c>
      <c r="F1022" s="252">
        <v>79</v>
      </c>
    </row>
    <row r="1023" spans="1:6" ht="25.5" x14ac:dyDescent="0.25">
      <c r="A1023" s="251" t="s">
        <v>40</v>
      </c>
      <c r="B1023" s="18" t="s">
        <v>1373</v>
      </c>
      <c r="C1023" s="18" t="s">
        <v>41</v>
      </c>
      <c r="D1023" s="217">
        <v>333</v>
      </c>
      <c r="E1023" s="217">
        <v>81.5</v>
      </c>
      <c r="F1023" s="252">
        <v>24.5</v>
      </c>
    </row>
    <row r="1024" spans="1:6" ht="25.5" x14ac:dyDescent="0.25">
      <c r="A1024" s="251" t="s">
        <v>42</v>
      </c>
      <c r="B1024" s="18" t="s">
        <v>1373</v>
      </c>
      <c r="C1024" s="18" t="s">
        <v>43</v>
      </c>
      <c r="D1024" s="217">
        <v>333</v>
      </c>
      <c r="E1024" s="217">
        <v>81.5</v>
      </c>
      <c r="F1024" s="252">
        <v>24.5</v>
      </c>
    </row>
    <row r="1025" spans="1:6" x14ac:dyDescent="0.25">
      <c r="A1025" s="251" t="s">
        <v>114</v>
      </c>
      <c r="B1025" s="18" t="s">
        <v>1373</v>
      </c>
      <c r="C1025" s="18" t="s">
        <v>115</v>
      </c>
      <c r="D1025" s="217">
        <v>1048.8</v>
      </c>
      <c r="E1025" s="217">
        <v>1048.8</v>
      </c>
      <c r="F1025" s="252">
        <v>100</v>
      </c>
    </row>
    <row r="1026" spans="1:6" x14ac:dyDescent="0.25">
      <c r="A1026" s="251" t="s">
        <v>116</v>
      </c>
      <c r="B1026" s="18" t="s">
        <v>1373</v>
      </c>
      <c r="C1026" s="18" t="s">
        <v>117</v>
      </c>
      <c r="D1026" s="217">
        <v>1048.8</v>
      </c>
      <c r="E1026" s="217">
        <v>1048.8</v>
      </c>
      <c r="F1026" s="252">
        <v>100</v>
      </c>
    </row>
    <row r="1027" spans="1:6" x14ac:dyDescent="0.25">
      <c r="A1027" s="251" t="s">
        <v>100</v>
      </c>
      <c r="B1027" s="18" t="s">
        <v>1373</v>
      </c>
      <c r="C1027" s="18" t="s">
        <v>101</v>
      </c>
      <c r="D1027" s="217">
        <v>415.7</v>
      </c>
      <c r="E1027" s="217">
        <v>290.39999999999998</v>
      </c>
      <c r="F1027" s="252">
        <v>69.900000000000006</v>
      </c>
    </row>
    <row r="1028" spans="1:6" x14ac:dyDescent="0.25">
      <c r="A1028" s="251" t="s">
        <v>102</v>
      </c>
      <c r="B1028" s="18" t="s">
        <v>1373</v>
      </c>
      <c r="C1028" s="18" t="s">
        <v>103</v>
      </c>
      <c r="D1028" s="217">
        <v>415.7</v>
      </c>
      <c r="E1028" s="217">
        <v>290.39999999999998</v>
      </c>
      <c r="F1028" s="252">
        <v>69.900000000000006</v>
      </c>
    </row>
    <row r="1029" spans="1:6" x14ac:dyDescent="0.25">
      <c r="A1029" s="251" t="s">
        <v>785</v>
      </c>
      <c r="B1029" s="18" t="s">
        <v>1374</v>
      </c>
      <c r="C1029" s="18"/>
      <c r="D1029" s="217">
        <v>6609</v>
      </c>
      <c r="E1029" s="217">
        <v>6518</v>
      </c>
      <c r="F1029" s="252">
        <v>98.6</v>
      </c>
    </row>
    <row r="1030" spans="1:6" x14ac:dyDescent="0.25">
      <c r="A1030" s="251" t="s">
        <v>114</v>
      </c>
      <c r="B1030" s="18" t="s">
        <v>1374</v>
      </c>
      <c r="C1030" s="18" t="s">
        <v>115</v>
      </c>
      <c r="D1030" s="217">
        <v>6609</v>
      </c>
      <c r="E1030" s="217">
        <v>6518</v>
      </c>
      <c r="F1030" s="252">
        <v>98.6</v>
      </c>
    </row>
    <row r="1031" spans="1:6" x14ac:dyDescent="0.25">
      <c r="A1031" s="251" t="s">
        <v>771</v>
      </c>
      <c r="B1031" s="18" t="s">
        <v>1374</v>
      </c>
      <c r="C1031" s="18" t="s">
        <v>772</v>
      </c>
      <c r="D1031" s="217">
        <v>6609</v>
      </c>
      <c r="E1031" s="217">
        <v>6518</v>
      </c>
      <c r="F1031" s="252">
        <v>98.6</v>
      </c>
    </row>
    <row r="1032" spans="1:6" x14ac:dyDescent="0.25">
      <c r="A1032" s="251" t="s">
        <v>205</v>
      </c>
      <c r="B1032" s="18" t="s">
        <v>1375</v>
      </c>
      <c r="C1032" s="18"/>
      <c r="D1032" s="217">
        <v>56017.599999999999</v>
      </c>
      <c r="E1032" s="217">
        <v>50444</v>
      </c>
      <c r="F1032" s="252">
        <v>90.1</v>
      </c>
    </row>
    <row r="1033" spans="1:6" x14ac:dyDescent="0.25">
      <c r="A1033" s="251" t="s">
        <v>114</v>
      </c>
      <c r="B1033" s="18" t="s">
        <v>1375</v>
      </c>
      <c r="C1033" s="18" t="s">
        <v>115</v>
      </c>
      <c r="D1033" s="217">
        <v>25444</v>
      </c>
      <c r="E1033" s="217">
        <v>25444</v>
      </c>
      <c r="F1033" s="252">
        <v>100</v>
      </c>
    </row>
    <row r="1034" spans="1:6" x14ac:dyDescent="0.25">
      <c r="A1034" s="251" t="s">
        <v>207</v>
      </c>
      <c r="B1034" s="18" t="s">
        <v>1375</v>
      </c>
      <c r="C1034" s="18" t="s">
        <v>208</v>
      </c>
      <c r="D1034" s="217">
        <v>25444</v>
      </c>
      <c r="E1034" s="217">
        <v>25444</v>
      </c>
      <c r="F1034" s="252">
        <v>100</v>
      </c>
    </row>
    <row r="1035" spans="1:6" ht="25.5" x14ac:dyDescent="0.25">
      <c r="A1035" s="251" t="s">
        <v>148</v>
      </c>
      <c r="B1035" s="18" t="s">
        <v>1375</v>
      </c>
      <c r="C1035" s="18" t="s">
        <v>149</v>
      </c>
      <c r="D1035" s="217">
        <v>25000</v>
      </c>
      <c r="E1035" s="217">
        <v>25000</v>
      </c>
      <c r="F1035" s="252">
        <v>100</v>
      </c>
    </row>
    <row r="1036" spans="1:6" ht="25.5" x14ac:dyDescent="0.25">
      <c r="A1036" s="251" t="s">
        <v>209</v>
      </c>
      <c r="B1036" s="18" t="s">
        <v>1375</v>
      </c>
      <c r="C1036" s="18" t="s">
        <v>210</v>
      </c>
      <c r="D1036" s="217">
        <v>25000</v>
      </c>
      <c r="E1036" s="217">
        <v>25000</v>
      </c>
      <c r="F1036" s="252">
        <v>100</v>
      </c>
    </row>
    <row r="1037" spans="1:6" x14ac:dyDescent="0.25">
      <c r="A1037" s="251" t="s">
        <v>100</v>
      </c>
      <c r="B1037" s="18" t="s">
        <v>1375</v>
      </c>
      <c r="C1037" s="18" t="s">
        <v>101</v>
      </c>
      <c r="D1037" s="217">
        <v>5573.6</v>
      </c>
      <c r="E1037" s="217">
        <v>0</v>
      </c>
      <c r="F1037" s="252">
        <v>0</v>
      </c>
    </row>
    <row r="1038" spans="1:6" ht="25.5" x14ac:dyDescent="0.25">
      <c r="A1038" s="251" t="s">
        <v>199</v>
      </c>
      <c r="B1038" s="18" t="s">
        <v>1375</v>
      </c>
      <c r="C1038" s="18" t="s">
        <v>200</v>
      </c>
      <c r="D1038" s="217">
        <v>5573.6</v>
      </c>
      <c r="E1038" s="217">
        <v>0</v>
      </c>
      <c r="F1038" s="252">
        <v>0</v>
      </c>
    </row>
    <row r="1039" spans="1:6" ht="38.25" x14ac:dyDescent="0.25">
      <c r="A1039" s="251" t="s">
        <v>30</v>
      </c>
      <c r="B1039" s="18" t="s">
        <v>1376</v>
      </c>
      <c r="C1039" s="18"/>
      <c r="D1039" s="217">
        <v>4434.7</v>
      </c>
      <c r="E1039" s="217">
        <v>4434.7</v>
      </c>
      <c r="F1039" s="252">
        <v>100</v>
      </c>
    </row>
    <row r="1040" spans="1:6" ht="38.25" x14ac:dyDescent="0.25">
      <c r="A1040" s="251" t="s">
        <v>24</v>
      </c>
      <c r="B1040" s="18" t="s">
        <v>1376</v>
      </c>
      <c r="C1040" s="18" t="s">
        <v>25</v>
      </c>
      <c r="D1040" s="217">
        <v>4434.7</v>
      </c>
      <c r="E1040" s="217">
        <v>4434.7</v>
      </c>
      <c r="F1040" s="252">
        <v>100</v>
      </c>
    </row>
    <row r="1041" spans="1:9" x14ac:dyDescent="0.25">
      <c r="A1041" s="251" t="s">
        <v>26</v>
      </c>
      <c r="B1041" s="18" t="s">
        <v>1376</v>
      </c>
      <c r="C1041" s="18" t="s">
        <v>27</v>
      </c>
      <c r="D1041" s="217">
        <v>4434.7</v>
      </c>
      <c r="E1041" s="217">
        <v>4434.7</v>
      </c>
      <c r="F1041" s="252">
        <v>100</v>
      </c>
    </row>
    <row r="1042" spans="1:9" ht="18.75" customHeight="1" x14ac:dyDescent="0.25">
      <c r="A1042" s="257" t="s">
        <v>1377</v>
      </c>
      <c r="B1042" s="105"/>
      <c r="C1042" s="105"/>
      <c r="D1042" s="220">
        <v>160537.79999999999</v>
      </c>
      <c r="E1042" s="220">
        <f>E987+E1006</f>
        <v>130046.2</v>
      </c>
      <c r="F1042" s="258">
        <f>E1042/D1042*100</f>
        <v>81.006591594004647</v>
      </c>
      <c r="H1042" s="87"/>
      <c r="I1042" s="87"/>
    </row>
    <row r="1043" spans="1:9" ht="21" customHeight="1" x14ac:dyDescent="0.25">
      <c r="A1043" s="259" t="s">
        <v>880</v>
      </c>
      <c r="B1043" s="106"/>
      <c r="C1043" s="106"/>
      <c r="D1043" s="221">
        <v>11723339.4</v>
      </c>
      <c r="E1043" s="221">
        <v>11563687.9</v>
      </c>
      <c r="F1043" s="260">
        <v>98.6</v>
      </c>
      <c r="H1043" s="89"/>
      <c r="I1043" s="100"/>
    </row>
    <row r="1044" spans="1:9" x14ac:dyDescent="0.25">
      <c r="A1044" s="69"/>
      <c r="D1044" s="87"/>
    </row>
    <row r="1045" spans="1:9" x14ac:dyDescent="0.25">
      <c r="A1045" s="69"/>
      <c r="D1045" s="87"/>
      <c r="E1045" s="87"/>
    </row>
  </sheetData>
  <autoFilter ref="D1:D1045"/>
  <mergeCells count="2">
    <mergeCell ref="A2:F2"/>
    <mergeCell ref="A3:E3"/>
  </mergeCells>
  <pageMargins left="1.1811023622047245" right="0.35433070866141736" top="0.74803149606299213" bottom="0.39370078740157483" header="0.51181102362204722" footer="0.11811023622047245"/>
  <pageSetup paperSize="9" scale="60" firstPageNumber="84" fitToHeight="0" orientation="portrait" useFirstPageNumber="1" r:id="rId1"/>
  <headerFooter>
    <oddFooter>Страница &amp;P</oddFooter>
    <evenHeader>&amp;LФинансовое управление Администрации городского округа Мытищи</evenHeader>
    <evenFooter>&amp;L 18.01.2021 14:55:06&amp;R&amp;P/&amp;N</evenFooter>
    <firstHeader>&amp;LФинансовое управление Администрации городского округа Мытищи</firstHeader>
    <firstFooter>&amp;L 18.01.2021 14:55:06&amp;R&amp;P/&amp;N</firstFooter>
  </headerFooter>
  <ignoredErrors>
    <ignoredError sqref="C10:C104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tabSelected="1" view="pageLayout" topLeftCell="A4" zoomScaleNormal="100" workbookViewId="0">
      <selection activeCell="C20" sqref="C20:J20"/>
    </sheetView>
  </sheetViews>
  <sheetFormatPr defaultRowHeight="14.25" x14ac:dyDescent="0.2"/>
  <cols>
    <col min="1" max="1" width="5.140625" style="107" customWidth="1"/>
    <col min="2" max="2" width="9.140625" style="107" hidden="1" customWidth="1"/>
    <col min="3" max="3" width="12.28515625" style="107" customWidth="1"/>
    <col min="4" max="4" width="16.5703125" style="107" customWidth="1"/>
    <col min="5" max="5" width="2.7109375" style="107" customWidth="1"/>
    <col min="6" max="6" width="6.5703125" style="107" customWidth="1"/>
    <col min="7" max="7" width="6.42578125" style="107" customWidth="1"/>
    <col min="8" max="8" width="6" style="107" customWidth="1"/>
    <col min="9" max="9" width="3.7109375" style="107" customWidth="1"/>
    <col min="10" max="10" width="6.7109375" style="107" hidden="1" customWidth="1"/>
    <col min="11" max="11" width="14.7109375" style="107" customWidth="1"/>
    <col min="12" max="12" width="13.28515625" style="107" customWidth="1"/>
    <col min="13" max="13" width="15.42578125" style="107" customWidth="1"/>
    <col min="14" max="256" width="9.140625" style="108"/>
    <col min="257" max="257" width="5.140625" style="108" customWidth="1"/>
    <col min="258" max="258" width="0" style="108" hidden="1" customWidth="1"/>
    <col min="259" max="259" width="12.28515625" style="108" customWidth="1"/>
    <col min="260" max="260" width="16.5703125" style="108" customWidth="1"/>
    <col min="261" max="261" width="2.7109375" style="108" customWidth="1"/>
    <col min="262" max="262" width="6.5703125" style="108" customWidth="1"/>
    <col min="263" max="263" width="6.42578125" style="108" customWidth="1"/>
    <col min="264" max="264" width="6" style="108" customWidth="1"/>
    <col min="265" max="265" width="6.42578125" style="108" customWidth="1"/>
    <col min="266" max="266" width="6.7109375" style="108" customWidth="1"/>
    <col min="267" max="267" width="14.7109375" style="108" customWidth="1"/>
    <col min="268" max="268" width="13.28515625" style="108" customWidth="1"/>
    <col min="269" max="269" width="15.42578125" style="108" customWidth="1"/>
    <col min="270" max="512" width="9.140625" style="108"/>
    <col min="513" max="513" width="5.140625" style="108" customWidth="1"/>
    <col min="514" max="514" width="0" style="108" hidden="1" customWidth="1"/>
    <col min="515" max="515" width="12.28515625" style="108" customWidth="1"/>
    <col min="516" max="516" width="16.5703125" style="108" customWidth="1"/>
    <col min="517" max="517" width="2.7109375" style="108" customWidth="1"/>
    <col min="518" max="518" width="6.5703125" style="108" customWidth="1"/>
    <col min="519" max="519" width="6.42578125" style="108" customWidth="1"/>
    <col min="520" max="520" width="6" style="108" customWidth="1"/>
    <col min="521" max="521" width="6.42578125" style="108" customWidth="1"/>
    <col min="522" max="522" width="6.7109375" style="108" customWidth="1"/>
    <col min="523" max="523" width="14.7109375" style="108" customWidth="1"/>
    <col min="524" max="524" width="13.28515625" style="108" customWidth="1"/>
    <col min="525" max="525" width="15.42578125" style="108" customWidth="1"/>
    <col min="526" max="768" width="9.140625" style="108"/>
    <col min="769" max="769" width="5.140625" style="108" customWidth="1"/>
    <col min="770" max="770" width="0" style="108" hidden="1" customWidth="1"/>
    <col min="771" max="771" width="12.28515625" style="108" customWidth="1"/>
    <col min="772" max="772" width="16.5703125" style="108" customWidth="1"/>
    <col min="773" max="773" width="2.7109375" style="108" customWidth="1"/>
    <col min="774" max="774" width="6.5703125" style="108" customWidth="1"/>
    <col min="775" max="775" width="6.42578125" style="108" customWidth="1"/>
    <col min="776" max="776" width="6" style="108" customWidth="1"/>
    <col min="777" max="777" width="6.42578125" style="108" customWidth="1"/>
    <col min="778" max="778" width="6.7109375" style="108" customWidth="1"/>
    <col min="779" max="779" width="14.7109375" style="108" customWidth="1"/>
    <col min="780" max="780" width="13.28515625" style="108" customWidth="1"/>
    <col min="781" max="781" width="15.42578125" style="108" customWidth="1"/>
    <col min="782" max="1024" width="9.140625" style="108"/>
    <col min="1025" max="1025" width="5.140625" style="108" customWidth="1"/>
    <col min="1026" max="1026" width="0" style="108" hidden="1" customWidth="1"/>
    <col min="1027" max="1027" width="12.28515625" style="108" customWidth="1"/>
    <col min="1028" max="1028" width="16.5703125" style="108" customWidth="1"/>
    <col min="1029" max="1029" width="2.7109375" style="108" customWidth="1"/>
    <col min="1030" max="1030" width="6.5703125" style="108" customWidth="1"/>
    <col min="1031" max="1031" width="6.42578125" style="108" customWidth="1"/>
    <col min="1032" max="1032" width="6" style="108" customWidth="1"/>
    <col min="1033" max="1033" width="6.42578125" style="108" customWidth="1"/>
    <col min="1034" max="1034" width="6.7109375" style="108" customWidth="1"/>
    <col min="1035" max="1035" width="14.7109375" style="108" customWidth="1"/>
    <col min="1036" max="1036" width="13.28515625" style="108" customWidth="1"/>
    <col min="1037" max="1037" width="15.42578125" style="108" customWidth="1"/>
    <col min="1038" max="1280" width="9.140625" style="108"/>
    <col min="1281" max="1281" width="5.140625" style="108" customWidth="1"/>
    <col min="1282" max="1282" width="0" style="108" hidden="1" customWidth="1"/>
    <col min="1283" max="1283" width="12.28515625" style="108" customWidth="1"/>
    <col min="1284" max="1284" width="16.5703125" style="108" customWidth="1"/>
    <col min="1285" max="1285" width="2.7109375" style="108" customWidth="1"/>
    <col min="1286" max="1286" width="6.5703125" style="108" customWidth="1"/>
    <col min="1287" max="1287" width="6.42578125" style="108" customWidth="1"/>
    <col min="1288" max="1288" width="6" style="108" customWidth="1"/>
    <col min="1289" max="1289" width="6.42578125" style="108" customWidth="1"/>
    <col min="1290" max="1290" width="6.7109375" style="108" customWidth="1"/>
    <col min="1291" max="1291" width="14.7109375" style="108" customWidth="1"/>
    <col min="1292" max="1292" width="13.28515625" style="108" customWidth="1"/>
    <col min="1293" max="1293" width="15.42578125" style="108" customWidth="1"/>
    <col min="1294" max="1536" width="9.140625" style="108"/>
    <col min="1537" max="1537" width="5.140625" style="108" customWidth="1"/>
    <col min="1538" max="1538" width="0" style="108" hidden="1" customWidth="1"/>
    <col min="1539" max="1539" width="12.28515625" style="108" customWidth="1"/>
    <col min="1540" max="1540" width="16.5703125" style="108" customWidth="1"/>
    <col min="1541" max="1541" width="2.7109375" style="108" customWidth="1"/>
    <col min="1542" max="1542" width="6.5703125" style="108" customWidth="1"/>
    <col min="1543" max="1543" width="6.42578125" style="108" customWidth="1"/>
    <col min="1544" max="1544" width="6" style="108" customWidth="1"/>
    <col min="1545" max="1545" width="6.42578125" style="108" customWidth="1"/>
    <col min="1546" max="1546" width="6.7109375" style="108" customWidth="1"/>
    <col min="1547" max="1547" width="14.7109375" style="108" customWidth="1"/>
    <col min="1548" max="1548" width="13.28515625" style="108" customWidth="1"/>
    <col min="1549" max="1549" width="15.42578125" style="108" customWidth="1"/>
    <col min="1550" max="1792" width="9.140625" style="108"/>
    <col min="1793" max="1793" width="5.140625" style="108" customWidth="1"/>
    <col min="1794" max="1794" width="0" style="108" hidden="1" customWidth="1"/>
    <col min="1795" max="1795" width="12.28515625" style="108" customWidth="1"/>
    <col min="1796" max="1796" width="16.5703125" style="108" customWidth="1"/>
    <col min="1797" max="1797" width="2.7109375" style="108" customWidth="1"/>
    <col min="1798" max="1798" width="6.5703125" style="108" customWidth="1"/>
    <col min="1799" max="1799" width="6.42578125" style="108" customWidth="1"/>
    <col min="1800" max="1800" width="6" style="108" customWidth="1"/>
    <col min="1801" max="1801" width="6.42578125" style="108" customWidth="1"/>
    <col min="1802" max="1802" width="6.7109375" style="108" customWidth="1"/>
    <col min="1803" max="1803" width="14.7109375" style="108" customWidth="1"/>
    <col min="1804" max="1804" width="13.28515625" style="108" customWidth="1"/>
    <col min="1805" max="1805" width="15.42578125" style="108" customWidth="1"/>
    <col min="1806" max="2048" width="9.140625" style="108"/>
    <col min="2049" max="2049" width="5.140625" style="108" customWidth="1"/>
    <col min="2050" max="2050" width="0" style="108" hidden="1" customWidth="1"/>
    <col min="2051" max="2051" width="12.28515625" style="108" customWidth="1"/>
    <col min="2052" max="2052" width="16.5703125" style="108" customWidth="1"/>
    <col min="2053" max="2053" width="2.7109375" style="108" customWidth="1"/>
    <col min="2054" max="2054" width="6.5703125" style="108" customWidth="1"/>
    <col min="2055" max="2055" width="6.42578125" style="108" customWidth="1"/>
    <col min="2056" max="2056" width="6" style="108" customWidth="1"/>
    <col min="2057" max="2057" width="6.42578125" style="108" customWidth="1"/>
    <col min="2058" max="2058" width="6.7109375" style="108" customWidth="1"/>
    <col min="2059" max="2059" width="14.7109375" style="108" customWidth="1"/>
    <col min="2060" max="2060" width="13.28515625" style="108" customWidth="1"/>
    <col min="2061" max="2061" width="15.42578125" style="108" customWidth="1"/>
    <col min="2062" max="2304" width="9.140625" style="108"/>
    <col min="2305" max="2305" width="5.140625" style="108" customWidth="1"/>
    <col min="2306" max="2306" width="0" style="108" hidden="1" customWidth="1"/>
    <col min="2307" max="2307" width="12.28515625" style="108" customWidth="1"/>
    <col min="2308" max="2308" width="16.5703125" style="108" customWidth="1"/>
    <col min="2309" max="2309" width="2.7109375" style="108" customWidth="1"/>
    <col min="2310" max="2310" width="6.5703125" style="108" customWidth="1"/>
    <col min="2311" max="2311" width="6.42578125" style="108" customWidth="1"/>
    <col min="2312" max="2312" width="6" style="108" customWidth="1"/>
    <col min="2313" max="2313" width="6.42578125" style="108" customWidth="1"/>
    <col min="2314" max="2314" width="6.7109375" style="108" customWidth="1"/>
    <col min="2315" max="2315" width="14.7109375" style="108" customWidth="1"/>
    <col min="2316" max="2316" width="13.28515625" style="108" customWidth="1"/>
    <col min="2317" max="2317" width="15.42578125" style="108" customWidth="1"/>
    <col min="2318" max="2560" width="9.140625" style="108"/>
    <col min="2561" max="2561" width="5.140625" style="108" customWidth="1"/>
    <col min="2562" max="2562" width="0" style="108" hidden="1" customWidth="1"/>
    <col min="2563" max="2563" width="12.28515625" style="108" customWidth="1"/>
    <col min="2564" max="2564" width="16.5703125" style="108" customWidth="1"/>
    <col min="2565" max="2565" width="2.7109375" style="108" customWidth="1"/>
    <col min="2566" max="2566" width="6.5703125" style="108" customWidth="1"/>
    <col min="2567" max="2567" width="6.42578125" style="108" customWidth="1"/>
    <col min="2568" max="2568" width="6" style="108" customWidth="1"/>
    <col min="2569" max="2569" width="6.42578125" style="108" customWidth="1"/>
    <col min="2570" max="2570" width="6.7109375" style="108" customWidth="1"/>
    <col min="2571" max="2571" width="14.7109375" style="108" customWidth="1"/>
    <col min="2572" max="2572" width="13.28515625" style="108" customWidth="1"/>
    <col min="2573" max="2573" width="15.42578125" style="108" customWidth="1"/>
    <col min="2574" max="2816" width="9.140625" style="108"/>
    <col min="2817" max="2817" width="5.140625" style="108" customWidth="1"/>
    <col min="2818" max="2818" width="0" style="108" hidden="1" customWidth="1"/>
    <col min="2819" max="2819" width="12.28515625" style="108" customWidth="1"/>
    <col min="2820" max="2820" width="16.5703125" style="108" customWidth="1"/>
    <col min="2821" max="2821" width="2.7109375" style="108" customWidth="1"/>
    <col min="2822" max="2822" width="6.5703125" style="108" customWidth="1"/>
    <col min="2823" max="2823" width="6.42578125" style="108" customWidth="1"/>
    <col min="2824" max="2824" width="6" style="108" customWidth="1"/>
    <col min="2825" max="2825" width="6.42578125" style="108" customWidth="1"/>
    <col min="2826" max="2826" width="6.7109375" style="108" customWidth="1"/>
    <col min="2827" max="2827" width="14.7109375" style="108" customWidth="1"/>
    <col min="2828" max="2828" width="13.28515625" style="108" customWidth="1"/>
    <col min="2829" max="2829" width="15.42578125" style="108" customWidth="1"/>
    <col min="2830" max="3072" width="9.140625" style="108"/>
    <col min="3073" max="3073" width="5.140625" style="108" customWidth="1"/>
    <col min="3074" max="3074" width="0" style="108" hidden="1" customWidth="1"/>
    <col min="3075" max="3075" width="12.28515625" style="108" customWidth="1"/>
    <col min="3076" max="3076" width="16.5703125" style="108" customWidth="1"/>
    <col min="3077" max="3077" width="2.7109375" style="108" customWidth="1"/>
    <col min="3078" max="3078" width="6.5703125" style="108" customWidth="1"/>
    <col min="3079" max="3079" width="6.42578125" style="108" customWidth="1"/>
    <col min="3080" max="3080" width="6" style="108" customWidth="1"/>
    <col min="3081" max="3081" width="6.42578125" style="108" customWidth="1"/>
    <col min="3082" max="3082" width="6.7109375" style="108" customWidth="1"/>
    <col min="3083" max="3083" width="14.7109375" style="108" customWidth="1"/>
    <col min="3084" max="3084" width="13.28515625" style="108" customWidth="1"/>
    <col min="3085" max="3085" width="15.42578125" style="108" customWidth="1"/>
    <col min="3086" max="3328" width="9.140625" style="108"/>
    <col min="3329" max="3329" width="5.140625" style="108" customWidth="1"/>
    <col min="3330" max="3330" width="0" style="108" hidden="1" customWidth="1"/>
    <col min="3331" max="3331" width="12.28515625" style="108" customWidth="1"/>
    <col min="3332" max="3332" width="16.5703125" style="108" customWidth="1"/>
    <col min="3333" max="3333" width="2.7109375" style="108" customWidth="1"/>
    <col min="3334" max="3334" width="6.5703125" style="108" customWidth="1"/>
    <col min="3335" max="3335" width="6.42578125" style="108" customWidth="1"/>
    <col min="3336" max="3336" width="6" style="108" customWidth="1"/>
    <col min="3337" max="3337" width="6.42578125" style="108" customWidth="1"/>
    <col min="3338" max="3338" width="6.7109375" style="108" customWidth="1"/>
    <col min="3339" max="3339" width="14.7109375" style="108" customWidth="1"/>
    <col min="3340" max="3340" width="13.28515625" style="108" customWidth="1"/>
    <col min="3341" max="3341" width="15.42578125" style="108" customWidth="1"/>
    <col min="3342" max="3584" width="9.140625" style="108"/>
    <col min="3585" max="3585" width="5.140625" style="108" customWidth="1"/>
    <col min="3586" max="3586" width="0" style="108" hidden="1" customWidth="1"/>
    <col min="3587" max="3587" width="12.28515625" style="108" customWidth="1"/>
    <col min="3588" max="3588" width="16.5703125" style="108" customWidth="1"/>
    <col min="3589" max="3589" width="2.7109375" style="108" customWidth="1"/>
    <col min="3590" max="3590" width="6.5703125" style="108" customWidth="1"/>
    <col min="3591" max="3591" width="6.42578125" style="108" customWidth="1"/>
    <col min="3592" max="3592" width="6" style="108" customWidth="1"/>
    <col min="3593" max="3593" width="6.42578125" style="108" customWidth="1"/>
    <col min="3594" max="3594" width="6.7109375" style="108" customWidth="1"/>
    <col min="3595" max="3595" width="14.7109375" style="108" customWidth="1"/>
    <col min="3596" max="3596" width="13.28515625" style="108" customWidth="1"/>
    <col min="3597" max="3597" width="15.42578125" style="108" customWidth="1"/>
    <col min="3598" max="3840" width="9.140625" style="108"/>
    <col min="3841" max="3841" width="5.140625" style="108" customWidth="1"/>
    <col min="3842" max="3842" width="0" style="108" hidden="1" customWidth="1"/>
    <col min="3843" max="3843" width="12.28515625" style="108" customWidth="1"/>
    <col min="3844" max="3844" width="16.5703125" style="108" customWidth="1"/>
    <col min="3845" max="3845" width="2.7109375" style="108" customWidth="1"/>
    <col min="3846" max="3846" width="6.5703125" style="108" customWidth="1"/>
    <col min="3847" max="3847" width="6.42578125" style="108" customWidth="1"/>
    <col min="3848" max="3848" width="6" style="108" customWidth="1"/>
    <col min="3849" max="3849" width="6.42578125" style="108" customWidth="1"/>
    <col min="3850" max="3850" width="6.7109375" style="108" customWidth="1"/>
    <col min="3851" max="3851" width="14.7109375" style="108" customWidth="1"/>
    <col min="3852" max="3852" width="13.28515625" style="108" customWidth="1"/>
    <col min="3853" max="3853" width="15.42578125" style="108" customWidth="1"/>
    <col min="3854" max="4096" width="9.140625" style="108"/>
    <col min="4097" max="4097" width="5.140625" style="108" customWidth="1"/>
    <col min="4098" max="4098" width="0" style="108" hidden="1" customWidth="1"/>
    <col min="4099" max="4099" width="12.28515625" style="108" customWidth="1"/>
    <col min="4100" max="4100" width="16.5703125" style="108" customWidth="1"/>
    <col min="4101" max="4101" width="2.7109375" style="108" customWidth="1"/>
    <col min="4102" max="4102" width="6.5703125" style="108" customWidth="1"/>
    <col min="4103" max="4103" width="6.42578125" style="108" customWidth="1"/>
    <col min="4104" max="4104" width="6" style="108" customWidth="1"/>
    <col min="4105" max="4105" width="6.42578125" style="108" customWidth="1"/>
    <col min="4106" max="4106" width="6.7109375" style="108" customWidth="1"/>
    <col min="4107" max="4107" width="14.7109375" style="108" customWidth="1"/>
    <col min="4108" max="4108" width="13.28515625" style="108" customWidth="1"/>
    <col min="4109" max="4109" width="15.42578125" style="108" customWidth="1"/>
    <col min="4110" max="4352" width="9.140625" style="108"/>
    <col min="4353" max="4353" width="5.140625" style="108" customWidth="1"/>
    <col min="4354" max="4354" width="0" style="108" hidden="1" customWidth="1"/>
    <col min="4355" max="4355" width="12.28515625" style="108" customWidth="1"/>
    <col min="4356" max="4356" width="16.5703125" style="108" customWidth="1"/>
    <col min="4357" max="4357" width="2.7109375" style="108" customWidth="1"/>
    <col min="4358" max="4358" width="6.5703125" style="108" customWidth="1"/>
    <col min="4359" max="4359" width="6.42578125" style="108" customWidth="1"/>
    <col min="4360" max="4360" width="6" style="108" customWidth="1"/>
    <col min="4361" max="4361" width="6.42578125" style="108" customWidth="1"/>
    <col min="4362" max="4362" width="6.7109375" style="108" customWidth="1"/>
    <col min="4363" max="4363" width="14.7109375" style="108" customWidth="1"/>
    <col min="4364" max="4364" width="13.28515625" style="108" customWidth="1"/>
    <col min="4365" max="4365" width="15.42578125" style="108" customWidth="1"/>
    <col min="4366" max="4608" width="9.140625" style="108"/>
    <col min="4609" max="4609" width="5.140625" style="108" customWidth="1"/>
    <col min="4610" max="4610" width="0" style="108" hidden="1" customWidth="1"/>
    <col min="4611" max="4611" width="12.28515625" style="108" customWidth="1"/>
    <col min="4612" max="4612" width="16.5703125" style="108" customWidth="1"/>
    <col min="4613" max="4613" width="2.7109375" style="108" customWidth="1"/>
    <col min="4614" max="4614" width="6.5703125" style="108" customWidth="1"/>
    <col min="4615" max="4615" width="6.42578125" style="108" customWidth="1"/>
    <col min="4616" max="4616" width="6" style="108" customWidth="1"/>
    <col min="4617" max="4617" width="6.42578125" style="108" customWidth="1"/>
    <col min="4618" max="4618" width="6.7109375" style="108" customWidth="1"/>
    <col min="4619" max="4619" width="14.7109375" style="108" customWidth="1"/>
    <col min="4620" max="4620" width="13.28515625" style="108" customWidth="1"/>
    <col min="4621" max="4621" width="15.42578125" style="108" customWidth="1"/>
    <col min="4622" max="4864" width="9.140625" style="108"/>
    <col min="4865" max="4865" width="5.140625" style="108" customWidth="1"/>
    <col min="4866" max="4866" width="0" style="108" hidden="1" customWidth="1"/>
    <col min="4867" max="4867" width="12.28515625" style="108" customWidth="1"/>
    <col min="4868" max="4868" width="16.5703125" style="108" customWidth="1"/>
    <col min="4869" max="4869" width="2.7109375" style="108" customWidth="1"/>
    <col min="4870" max="4870" width="6.5703125" style="108" customWidth="1"/>
    <col min="4871" max="4871" width="6.42578125" style="108" customWidth="1"/>
    <col min="4872" max="4872" width="6" style="108" customWidth="1"/>
    <col min="4873" max="4873" width="6.42578125" style="108" customWidth="1"/>
    <col min="4874" max="4874" width="6.7109375" style="108" customWidth="1"/>
    <col min="4875" max="4875" width="14.7109375" style="108" customWidth="1"/>
    <col min="4876" max="4876" width="13.28515625" style="108" customWidth="1"/>
    <col min="4877" max="4877" width="15.42578125" style="108" customWidth="1"/>
    <col min="4878" max="5120" width="9.140625" style="108"/>
    <col min="5121" max="5121" width="5.140625" style="108" customWidth="1"/>
    <col min="5122" max="5122" width="0" style="108" hidden="1" customWidth="1"/>
    <col min="5123" max="5123" width="12.28515625" style="108" customWidth="1"/>
    <col min="5124" max="5124" width="16.5703125" style="108" customWidth="1"/>
    <col min="5125" max="5125" width="2.7109375" style="108" customWidth="1"/>
    <col min="5126" max="5126" width="6.5703125" style="108" customWidth="1"/>
    <col min="5127" max="5127" width="6.42578125" style="108" customWidth="1"/>
    <col min="5128" max="5128" width="6" style="108" customWidth="1"/>
    <col min="5129" max="5129" width="6.42578125" style="108" customWidth="1"/>
    <col min="5130" max="5130" width="6.7109375" style="108" customWidth="1"/>
    <col min="5131" max="5131" width="14.7109375" style="108" customWidth="1"/>
    <col min="5132" max="5132" width="13.28515625" style="108" customWidth="1"/>
    <col min="5133" max="5133" width="15.42578125" style="108" customWidth="1"/>
    <col min="5134" max="5376" width="9.140625" style="108"/>
    <col min="5377" max="5377" width="5.140625" style="108" customWidth="1"/>
    <col min="5378" max="5378" width="0" style="108" hidden="1" customWidth="1"/>
    <col min="5379" max="5379" width="12.28515625" style="108" customWidth="1"/>
    <col min="5380" max="5380" width="16.5703125" style="108" customWidth="1"/>
    <col min="5381" max="5381" width="2.7109375" style="108" customWidth="1"/>
    <col min="5382" max="5382" width="6.5703125" style="108" customWidth="1"/>
    <col min="5383" max="5383" width="6.42578125" style="108" customWidth="1"/>
    <col min="5384" max="5384" width="6" style="108" customWidth="1"/>
    <col min="5385" max="5385" width="6.42578125" style="108" customWidth="1"/>
    <col min="5386" max="5386" width="6.7109375" style="108" customWidth="1"/>
    <col min="5387" max="5387" width="14.7109375" style="108" customWidth="1"/>
    <col min="5388" max="5388" width="13.28515625" style="108" customWidth="1"/>
    <col min="5389" max="5389" width="15.42578125" style="108" customWidth="1"/>
    <col min="5390" max="5632" width="9.140625" style="108"/>
    <col min="5633" max="5633" width="5.140625" style="108" customWidth="1"/>
    <col min="5634" max="5634" width="0" style="108" hidden="1" customWidth="1"/>
    <col min="5635" max="5635" width="12.28515625" style="108" customWidth="1"/>
    <col min="5636" max="5636" width="16.5703125" style="108" customWidth="1"/>
    <col min="5637" max="5637" width="2.7109375" style="108" customWidth="1"/>
    <col min="5638" max="5638" width="6.5703125" style="108" customWidth="1"/>
    <col min="5639" max="5639" width="6.42578125" style="108" customWidth="1"/>
    <col min="5640" max="5640" width="6" style="108" customWidth="1"/>
    <col min="5641" max="5641" width="6.42578125" style="108" customWidth="1"/>
    <col min="5642" max="5642" width="6.7109375" style="108" customWidth="1"/>
    <col min="5643" max="5643" width="14.7109375" style="108" customWidth="1"/>
    <col min="5644" max="5644" width="13.28515625" style="108" customWidth="1"/>
    <col min="5645" max="5645" width="15.42578125" style="108" customWidth="1"/>
    <col min="5646" max="5888" width="9.140625" style="108"/>
    <col min="5889" max="5889" width="5.140625" style="108" customWidth="1"/>
    <col min="5890" max="5890" width="0" style="108" hidden="1" customWidth="1"/>
    <col min="5891" max="5891" width="12.28515625" style="108" customWidth="1"/>
    <col min="5892" max="5892" width="16.5703125" style="108" customWidth="1"/>
    <col min="5893" max="5893" width="2.7109375" style="108" customWidth="1"/>
    <col min="5894" max="5894" width="6.5703125" style="108" customWidth="1"/>
    <col min="5895" max="5895" width="6.42578125" style="108" customWidth="1"/>
    <col min="5896" max="5896" width="6" style="108" customWidth="1"/>
    <col min="5897" max="5897" width="6.42578125" style="108" customWidth="1"/>
    <col min="5898" max="5898" width="6.7109375" style="108" customWidth="1"/>
    <col min="5899" max="5899" width="14.7109375" style="108" customWidth="1"/>
    <col min="5900" max="5900" width="13.28515625" style="108" customWidth="1"/>
    <col min="5901" max="5901" width="15.42578125" style="108" customWidth="1"/>
    <col min="5902" max="6144" width="9.140625" style="108"/>
    <col min="6145" max="6145" width="5.140625" style="108" customWidth="1"/>
    <col min="6146" max="6146" width="0" style="108" hidden="1" customWidth="1"/>
    <col min="6147" max="6147" width="12.28515625" style="108" customWidth="1"/>
    <col min="6148" max="6148" width="16.5703125" style="108" customWidth="1"/>
    <col min="6149" max="6149" width="2.7109375" style="108" customWidth="1"/>
    <col min="6150" max="6150" width="6.5703125" style="108" customWidth="1"/>
    <col min="6151" max="6151" width="6.42578125" style="108" customWidth="1"/>
    <col min="6152" max="6152" width="6" style="108" customWidth="1"/>
    <col min="6153" max="6153" width="6.42578125" style="108" customWidth="1"/>
    <col min="6154" max="6154" width="6.7109375" style="108" customWidth="1"/>
    <col min="6155" max="6155" width="14.7109375" style="108" customWidth="1"/>
    <col min="6156" max="6156" width="13.28515625" style="108" customWidth="1"/>
    <col min="6157" max="6157" width="15.42578125" style="108" customWidth="1"/>
    <col min="6158" max="6400" width="9.140625" style="108"/>
    <col min="6401" max="6401" width="5.140625" style="108" customWidth="1"/>
    <col min="6402" max="6402" width="0" style="108" hidden="1" customWidth="1"/>
    <col min="6403" max="6403" width="12.28515625" style="108" customWidth="1"/>
    <col min="6404" max="6404" width="16.5703125" style="108" customWidth="1"/>
    <col min="6405" max="6405" width="2.7109375" style="108" customWidth="1"/>
    <col min="6406" max="6406" width="6.5703125" style="108" customWidth="1"/>
    <col min="6407" max="6407" width="6.42578125" style="108" customWidth="1"/>
    <col min="6408" max="6408" width="6" style="108" customWidth="1"/>
    <col min="6409" max="6409" width="6.42578125" style="108" customWidth="1"/>
    <col min="6410" max="6410" width="6.7109375" style="108" customWidth="1"/>
    <col min="6411" max="6411" width="14.7109375" style="108" customWidth="1"/>
    <col min="6412" max="6412" width="13.28515625" style="108" customWidth="1"/>
    <col min="6413" max="6413" width="15.42578125" style="108" customWidth="1"/>
    <col min="6414" max="6656" width="9.140625" style="108"/>
    <col min="6657" max="6657" width="5.140625" style="108" customWidth="1"/>
    <col min="6658" max="6658" width="0" style="108" hidden="1" customWidth="1"/>
    <col min="6659" max="6659" width="12.28515625" style="108" customWidth="1"/>
    <col min="6660" max="6660" width="16.5703125" style="108" customWidth="1"/>
    <col min="6661" max="6661" width="2.7109375" style="108" customWidth="1"/>
    <col min="6662" max="6662" width="6.5703125" style="108" customWidth="1"/>
    <col min="6663" max="6663" width="6.42578125" style="108" customWidth="1"/>
    <col min="6664" max="6664" width="6" style="108" customWidth="1"/>
    <col min="6665" max="6665" width="6.42578125" style="108" customWidth="1"/>
    <col min="6666" max="6666" width="6.7109375" style="108" customWidth="1"/>
    <col min="6667" max="6667" width="14.7109375" style="108" customWidth="1"/>
    <col min="6668" max="6668" width="13.28515625" style="108" customWidth="1"/>
    <col min="6669" max="6669" width="15.42578125" style="108" customWidth="1"/>
    <col min="6670" max="6912" width="9.140625" style="108"/>
    <col min="6913" max="6913" width="5.140625" style="108" customWidth="1"/>
    <col min="6914" max="6914" width="0" style="108" hidden="1" customWidth="1"/>
    <col min="6915" max="6915" width="12.28515625" style="108" customWidth="1"/>
    <col min="6916" max="6916" width="16.5703125" style="108" customWidth="1"/>
    <col min="6917" max="6917" width="2.7109375" style="108" customWidth="1"/>
    <col min="6918" max="6918" width="6.5703125" style="108" customWidth="1"/>
    <col min="6919" max="6919" width="6.42578125" style="108" customWidth="1"/>
    <col min="6920" max="6920" width="6" style="108" customWidth="1"/>
    <col min="6921" max="6921" width="6.42578125" style="108" customWidth="1"/>
    <col min="6922" max="6922" width="6.7109375" style="108" customWidth="1"/>
    <col min="6923" max="6923" width="14.7109375" style="108" customWidth="1"/>
    <col min="6924" max="6924" width="13.28515625" style="108" customWidth="1"/>
    <col min="6925" max="6925" width="15.42578125" style="108" customWidth="1"/>
    <col min="6926" max="7168" width="9.140625" style="108"/>
    <col min="7169" max="7169" width="5.140625" style="108" customWidth="1"/>
    <col min="7170" max="7170" width="0" style="108" hidden="1" customWidth="1"/>
    <col min="7171" max="7171" width="12.28515625" style="108" customWidth="1"/>
    <col min="7172" max="7172" width="16.5703125" style="108" customWidth="1"/>
    <col min="7173" max="7173" width="2.7109375" style="108" customWidth="1"/>
    <col min="7174" max="7174" width="6.5703125" style="108" customWidth="1"/>
    <col min="7175" max="7175" width="6.42578125" style="108" customWidth="1"/>
    <col min="7176" max="7176" width="6" style="108" customWidth="1"/>
    <col min="7177" max="7177" width="6.42578125" style="108" customWidth="1"/>
    <col min="7178" max="7178" width="6.7109375" style="108" customWidth="1"/>
    <col min="7179" max="7179" width="14.7109375" style="108" customWidth="1"/>
    <col min="7180" max="7180" width="13.28515625" style="108" customWidth="1"/>
    <col min="7181" max="7181" width="15.42578125" style="108" customWidth="1"/>
    <col min="7182" max="7424" width="9.140625" style="108"/>
    <col min="7425" max="7425" width="5.140625" style="108" customWidth="1"/>
    <col min="7426" max="7426" width="0" style="108" hidden="1" customWidth="1"/>
    <col min="7427" max="7427" width="12.28515625" style="108" customWidth="1"/>
    <col min="7428" max="7428" width="16.5703125" style="108" customWidth="1"/>
    <col min="7429" max="7429" width="2.7109375" style="108" customWidth="1"/>
    <col min="7430" max="7430" width="6.5703125" style="108" customWidth="1"/>
    <col min="7431" max="7431" width="6.42578125" style="108" customWidth="1"/>
    <col min="7432" max="7432" width="6" style="108" customWidth="1"/>
    <col min="7433" max="7433" width="6.42578125" style="108" customWidth="1"/>
    <col min="7434" max="7434" width="6.7109375" style="108" customWidth="1"/>
    <col min="7435" max="7435" width="14.7109375" style="108" customWidth="1"/>
    <col min="7436" max="7436" width="13.28515625" style="108" customWidth="1"/>
    <col min="7437" max="7437" width="15.42578125" style="108" customWidth="1"/>
    <col min="7438" max="7680" width="9.140625" style="108"/>
    <col min="7681" max="7681" width="5.140625" style="108" customWidth="1"/>
    <col min="7682" max="7682" width="0" style="108" hidden="1" customWidth="1"/>
    <col min="7683" max="7683" width="12.28515625" style="108" customWidth="1"/>
    <col min="7684" max="7684" width="16.5703125" style="108" customWidth="1"/>
    <col min="7685" max="7685" width="2.7109375" style="108" customWidth="1"/>
    <col min="7686" max="7686" width="6.5703125" style="108" customWidth="1"/>
    <col min="7687" max="7687" width="6.42578125" style="108" customWidth="1"/>
    <col min="7688" max="7688" width="6" style="108" customWidth="1"/>
    <col min="7689" max="7689" width="6.42578125" style="108" customWidth="1"/>
    <col min="7690" max="7690" width="6.7109375" style="108" customWidth="1"/>
    <col min="7691" max="7691" width="14.7109375" style="108" customWidth="1"/>
    <col min="7692" max="7692" width="13.28515625" style="108" customWidth="1"/>
    <col min="7693" max="7693" width="15.42578125" style="108" customWidth="1"/>
    <col min="7694" max="7936" width="9.140625" style="108"/>
    <col min="7937" max="7937" width="5.140625" style="108" customWidth="1"/>
    <col min="7938" max="7938" width="0" style="108" hidden="1" customWidth="1"/>
    <col min="7939" max="7939" width="12.28515625" style="108" customWidth="1"/>
    <col min="7940" max="7940" width="16.5703125" style="108" customWidth="1"/>
    <col min="7941" max="7941" width="2.7109375" style="108" customWidth="1"/>
    <col min="7942" max="7942" width="6.5703125" style="108" customWidth="1"/>
    <col min="7943" max="7943" width="6.42578125" style="108" customWidth="1"/>
    <col min="7944" max="7944" width="6" style="108" customWidth="1"/>
    <col min="7945" max="7945" width="6.42578125" style="108" customWidth="1"/>
    <col min="7946" max="7946" width="6.7109375" style="108" customWidth="1"/>
    <col min="7947" max="7947" width="14.7109375" style="108" customWidth="1"/>
    <col min="7948" max="7948" width="13.28515625" style="108" customWidth="1"/>
    <col min="7949" max="7949" width="15.42578125" style="108" customWidth="1"/>
    <col min="7950" max="8192" width="9.140625" style="108"/>
    <col min="8193" max="8193" width="5.140625" style="108" customWidth="1"/>
    <col min="8194" max="8194" width="0" style="108" hidden="1" customWidth="1"/>
    <col min="8195" max="8195" width="12.28515625" style="108" customWidth="1"/>
    <col min="8196" max="8196" width="16.5703125" style="108" customWidth="1"/>
    <col min="8197" max="8197" width="2.7109375" style="108" customWidth="1"/>
    <col min="8198" max="8198" width="6.5703125" style="108" customWidth="1"/>
    <col min="8199" max="8199" width="6.42578125" style="108" customWidth="1"/>
    <col min="8200" max="8200" width="6" style="108" customWidth="1"/>
    <col min="8201" max="8201" width="6.42578125" style="108" customWidth="1"/>
    <col min="8202" max="8202" width="6.7109375" style="108" customWidth="1"/>
    <col min="8203" max="8203" width="14.7109375" style="108" customWidth="1"/>
    <col min="8204" max="8204" width="13.28515625" style="108" customWidth="1"/>
    <col min="8205" max="8205" width="15.42578125" style="108" customWidth="1"/>
    <col min="8206" max="8448" width="9.140625" style="108"/>
    <col min="8449" max="8449" width="5.140625" style="108" customWidth="1"/>
    <col min="8450" max="8450" width="0" style="108" hidden="1" customWidth="1"/>
    <col min="8451" max="8451" width="12.28515625" style="108" customWidth="1"/>
    <col min="8452" max="8452" width="16.5703125" style="108" customWidth="1"/>
    <col min="8453" max="8453" width="2.7109375" style="108" customWidth="1"/>
    <col min="8454" max="8454" width="6.5703125" style="108" customWidth="1"/>
    <col min="8455" max="8455" width="6.42578125" style="108" customWidth="1"/>
    <col min="8456" max="8456" width="6" style="108" customWidth="1"/>
    <col min="8457" max="8457" width="6.42578125" style="108" customWidth="1"/>
    <col min="8458" max="8458" width="6.7109375" style="108" customWidth="1"/>
    <col min="8459" max="8459" width="14.7109375" style="108" customWidth="1"/>
    <col min="8460" max="8460" width="13.28515625" style="108" customWidth="1"/>
    <col min="8461" max="8461" width="15.42578125" style="108" customWidth="1"/>
    <col min="8462" max="8704" width="9.140625" style="108"/>
    <col min="8705" max="8705" width="5.140625" style="108" customWidth="1"/>
    <col min="8706" max="8706" width="0" style="108" hidden="1" customWidth="1"/>
    <col min="8707" max="8707" width="12.28515625" style="108" customWidth="1"/>
    <col min="8708" max="8708" width="16.5703125" style="108" customWidth="1"/>
    <col min="8709" max="8709" width="2.7109375" style="108" customWidth="1"/>
    <col min="8710" max="8710" width="6.5703125" style="108" customWidth="1"/>
    <col min="8711" max="8711" width="6.42578125" style="108" customWidth="1"/>
    <col min="8712" max="8712" width="6" style="108" customWidth="1"/>
    <col min="8713" max="8713" width="6.42578125" style="108" customWidth="1"/>
    <col min="8714" max="8714" width="6.7109375" style="108" customWidth="1"/>
    <col min="8715" max="8715" width="14.7109375" style="108" customWidth="1"/>
    <col min="8716" max="8716" width="13.28515625" style="108" customWidth="1"/>
    <col min="8717" max="8717" width="15.42578125" style="108" customWidth="1"/>
    <col min="8718" max="8960" width="9.140625" style="108"/>
    <col min="8961" max="8961" width="5.140625" style="108" customWidth="1"/>
    <col min="8962" max="8962" width="0" style="108" hidden="1" customWidth="1"/>
    <col min="8963" max="8963" width="12.28515625" style="108" customWidth="1"/>
    <col min="8964" max="8964" width="16.5703125" style="108" customWidth="1"/>
    <col min="8965" max="8965" width="2.7109375" style="108" customWidth="1"/>
    <col min="8966" max="8966" width="6.5703125" style="108" customWidth="1"/>
    <col min="8967" max="8967" width="6.42578125" style="108" customWidth="1"/>
    <col min="8968" max="8968" width="6" style="108" customWidth="1"/>
    <col min="8969" max="8969" width="6.42578125" style="108" customWidth="1"/>
    <col min="8970" max="8970" width="6.7109375" style="108" customWidth="1"/>
    <col min="8971" max="8971" width="14.7109375" style="108" customWidth="1"/>
    <col min="8972" max="8972" width="13.28515625" style="108" customWidth="1"/>
    <col min="8973" max="8973" width="15.42578125" style="108" customWidth="1"/>
    <col min="8974" max="9216" width="9.140625" style="108"/>
    <col min="9217" max="9217" width="5.140625" style="108" customWidth="1"/>
    <col min="9218" max="9218" width="0" style="108" hidden="1" customWidth="1"/>
    <col min="9219" max="9219" width="12.28515625" style="108" customWidth="1"/>
    <col min="9220" max="9220" width="16.5703125" style="108" customWidth="1"/>
    <col min="9221" max="9221" width="2.7109375" style="108" customWidth="1"/>
    <col min="9222" max="9222" width="6.5703125" style="108" customWidth="1"/>
    <col min="9223" max="9223" width="6.42578125" style="108" customWidth="1"/>
    <col min="9224" max="9224" width="6" style="108" customWidth="1"/>
    <col min="9225" max="9225" width="6.42578125" style="108" customWidth="1"/>
    <col min="9226" max="9226" width="6.7109375" style="108" customWidth="1"/>
    <col min="9227" max="9227" width="14.7109375" style="108" customWidth="1"/>
    <col min="9228" max="9228" width="13.28515625" style="108" customWidth="1"/>
    <col min="9229" max="9229" width="15.42578125" style="108" customWidth="1"/>
    <col min="9230" max="9472" width="9.140625" style="108"/>
    <col min="9473" max="9473" width="5.140625" style="108" customWidth="1"/>
    <col min="9474" max="9474" width="0" style="108" hidden="1" customWidth="1"/>
    <col min="9475" max="9475" width="12.28515625" style="108" customWidth="1"/>
    <col min="9476" max="9476" width="16.5703125" style="108" customWidth="1"/>
    <col min="9477" max="9477" width="2.7109375" style="108" customWidth="1"/>
    <col min="9478" max="9478" width="6.5703125" style="108" customWidth="1"/>
    <col min="9479" max="9479" width="6.42578125" style="108" customWidth="1"/>
    <col min="9480" max="9480" width="6" style="108" customWidth="1"/>
    <col min="9481" max="9481" width="6.42578125" style="108" customWidth="1"/>
    <col min="9482" max="9482" width="6.7109375" style="108" customWidth="1"/>
    <col min="9483" max="9483" width="14.7109375" style="108" customWidth="1"/>
    <col min="9484" max="9484" width="13.28515625" style="108" customWidth="1"/>
    <col min="9485" max="9485" width="15.42578125" style="108" customWidth="1"/>
    <col min="9486" max="9728" width="9.140625" style="108"/>
    <col min="9729" max="9729" width="5.140625" style="108" customWidth="1"/>
    <col min="9730" max="9730" width="0" style="108" hidden="1" customWidth="1"/>
    <col min="9731" max="9731" width="12.28515625" style="108" customWidth="1"/>
    <col min="9732" max="9732" width="16.5703125" style="108" customWidth="1"/>
    <col min="9733" max="9733" width="2.7109375" style="108" customWidth="1"/>
    <col min="9734" max="9734" width="6.5703125" style="108" customWidth="1"/>
    <col min="9735" max="9735" width="6.42578125" style="108" customWidth="1"/>
    <col min="9736" max="9736" width="6" style="108" customWidth="1"/>
    <col min="9737" max="9737" width="6.42578125" style="108" customWidth="1"/>
    <col min="9738" max="9738" width="6.7109375" style="108" customWidth="1"/>
    <col min="9739" max="9739" width="14.7109375" style="108" customWidth="1"/>
    <col min="9740" max="9740" width="13.28515625" style="108" customWidth="1"/>
    <col min="9741" max="9741" width="15.42578125" style="108" customWidth="1"/>
    <col min="9742" max="9984" width="9.140625" style="108"/>
    <col min="9985" max="9985" width="5.140625" style="108" customWidth="1"/>
    <col min="9986" max="9986" width="0" style="108" hidden="1" customWidth="1"/>
    <col min="9987" max="9987" width="12.28515625" style="108" customWidth="1"/>
    <col min="9988" max="9988" width="16.5703125" style="108" customWidth="1"/>
    <col min="9989" max="9989" width="2.7109375" style="108" customWidth="1"/>
    <col min="9990" max="9990" width="6.5703125" style="108" customWidth="1"/>
    <col min="9991" max="9991" width="6.42578125" style="108" customWidth="1"/>
    <col min="9992" max="9992" width="6" style="108" customWidth="1"/>
    <col min="9993" max="9993" width="6.42578125" style="108" customWidth="1"/>
    <col min="9994" max="9994" width="6.7109375" style="108" customWidth="1"/>
    <col min="9995" max="9995" width="14.7109375" style="108" customWidth="1"/>
    <col min="9996" max="9996" width="13.28515625" style="108" customWidth="1"/>
    <col min="9997" max="9997" width="15.42578125" style="108" customWidth="1"/>
    <col min="9998" max="10240" width="9.140625" style="108"/>
    <col min="10241" max="10241" width="5.140625" style="108" customWidth="1"/>
    <col min="10242" max="10242" width="0" style="108" hidden="1" customWidth="1"/>
    <col min="10243" max="10243" width="12.28515625" style="108" customWidth="1"/>
    <col min="10244" max="10244" width="16.5703125" style="108" customWidth="1"/>
    <col min="10245" max="10245" width="2.7109375" style="108" customWidth="1"/>
    <col min="10246" max="10246" width="6.5703125" style="108" customWidth="1"/>
    <col min="10247" max="10247" width="6.42578125" style="108" customWidth="1"/>
    <col min="10248" max="10248" width="6" style="108" customWidth="1"/>
    <col min="10249" max="10249" width="6.42578125" style="108" customWidth="1"/>
    <col min="10250" max="10250" width="6.7109375" style="108" customWidth="1"/>
    <col min="10251" max="10251" width="14.7109375" style="108" customWidth="1"/>
    <col min="10252" max="10252" width="13.28515625" style="108" customWidth="1"/>
    <col min="10253" max="10253" width="15.42578125" style="108" customWidth="1"/>
    <col min="10254" max="10496" width="9.140625" style="108"/>
    <col min="10497" max="10497" width="5.140625" style="108" customWidth="1"/>
    <col min="10498" max="10498" width="0" style="108" hidden="1" customWidth="1"/>
    <col min="10499" max="10499" width="12.28515625" style="108" customWidth="1"/>
    <col min="10500" max="10500" width="16.5703125" style="108" customWidth="1"/>
    <col min="10501" max="10501" width="2.7109375" style="108" customWidth="1"/>
    <col min="10502" max="10502" width="6.5703125" style="108" customWidth="1"/>
    <col min="10503" max="10503" width="6.42578125" style="108" customWidth="1"/>
    <col min="10504" max="10504" width="6" style="108" customWidth="1"/>
    <col min="10505" max="10505" width="6.42578125" style="108" customWidth="1"/>
    <col min="10506" max="10506" width="6.7109375" style="108" customWidth="1"/>
    <col min="10507" max="10507" width="14.7109375" style="108" customWidth="1"/>
    <col min="10508" max="10508" width="13.28515625" style="108" customWidth="1"/>
    <col min="10509" max="10509" width="15.42578125" style="108" customWidth="1"/>
    <col min="10510" max="10752" width="9.140625" style="108"/>
    <col min="10753" max="10753" width="5.140625" style="108" customWidth="1"/>
    <col min="10754" max="10754" width="0" style="108" hidden="1" customWidth="1"/>
    <col min="10755" max="10755" width="12.28515625" style="108" customWidth="1"/>
    <col min="10756" max="10756" width="16.5703125" style="108" customWidth="1"/>
    <col min="10757" max="10757" width="2.7109375" style="108" customWidth="1"/>
    <col min="10758" max="10758" width="6.5703125" style="108" customWidth="1"/>
    <col min="10759" max="10759" width="6.42578125" style="108" customWidth="1"/>
    <col min="10760" max="10760" width="6" style="108" customWidth="1"/>
    <col min="10761" max="10761" width="6.42578125" style="108" customWidth="1"/>
    <col min="10762" max="10762" width="6.7109375" style="108" customWidth="1"/>
    <col min="10763" max="10763" width="14.7109375" style="108" customWidth="1"/>
    <col min="10764" max="10764" width="13.28515625" style="108" customWidth="1"/>
    <col min="10765" max="10765" width="15.42578125" style="108" customWidth="1"/>
    <col min="10766" max="11008" width="9.140625" style="108"/>
    <col min="11009" max="11009" width="5.140625" style="108" customWidth="1"/>
    <col min="11010" max="11010" width="0" style="108" hidden="1" customWidth="1"/>
    <col min="11011" max="11011" width="12.28515625" style="108" customWidth="1"/>
    <col min="11012" max="11012" width="16.5703125" style="108" customWidth="1"/>
    <col min="11013" max="11013" width="2.7109375" style="108" customWidth="1"/>
    <col min="11014" max="11014" width="6.5703125" style="108" customWidth="1"/>
    <col min="11015" max="11015" width="6.42578125" style="108" customWidth="1"/>
    <col min="11016" max="11016" width="6" style="108" customWidth="1"/>
    <col min="11017" max="11017" width="6.42578125" style="108" customWidth="1"/>
    <col min="11018" max="11018" width="6.7109375" style="108" customWidth="1"/>
    <col min="11019" max="11019" width="14.7109375" style="108" customWidth="1"/>
    <col min="11020" max="11020" width="13.28515625" style="108" customWidth="1"/>
    <col min="11021" max="11021" width="15.42578125" style="108" customWidth="1"/>
    <col min="11022" max="11264" width="9.140625" style="108"/>
    <col min="11265" max="11265" width="5.140625" style="108" customWidth="1"/>
    <col min="11266" max="11266" width="0" style="108" hidden="1" customWidth="1"/>
    <col min="11267" max="11267" width="12.28515625" style="108" customWidth="1"/>
    <col min="11268" max="11268" width="16.5703125" style="108" customWidth="1"/>
    <col min="11269" max="11269" width="2.7109375" style="108" customWidth="1"/>
    <col min="11270" max="11270" width="6.5703125" style="108" customWidth="1"/>
    <col min="11271" max="11271" width="6.42578125" style="108" customWidth="1"/>
    <col min="11272" max="11272" width="6" style="108" customWidth="1"/>
    <col min="11273" max="11273" width="6.42578125" style="108" customWidth="1"/>
    <col min="11274" max="11274" width="6.7109375" style="108" customWidth="1"/>
    <col min="11275" max="11275" width="14.7109375" style="108" customWidth="1"/>
    <col min="11276" max="11276" width="13.28515625" style="108" customWidth="1"/>
    <col min="11277" max="11277" width="15.42578125" style="108" customWidth="1"/>
    <col min="11278" max="11520" width="9.140625" style="108"/>
    <col min="11521" max="11521" width="5.140625" style="108" customWidth="1"/>
    <col min="11522" max="11522" width="0" style="108" hidden="1" customWidth="1"/>
    <col min="11523" max="11523" width="12.28515625" style="108" customWidth="1"/>
    <col min="11524" max="11524" width="16.5703125" style="108" customWidth="1"/>
    <col min="11525" max="11525" width="2.7109375" style="108" customWidth="1"/>
    <col min="11526" max="11526" width="6.5703125" style="108" customWidth="1"/>
    <col min="11527" max="11527" width="6.42578125" style="108" customWidth="1"/>
    <col min="11528" max="11528" width="6" style="108" customWidth="1"/>
    <col min="11529" max="11529" width="6.42578125" style="108" customWidth="1"/>
    <col min="11530" max="11530" width="6.7109375" style="108" customWidth="1"/>
    <col min="11531" max="11531" width="14.7109375" style="108" customWidth="1"/>
    <col min="11532" max="11532" width="13.28515625" style="108" customWidth="1"/>
    <col min="11533" max="11533" width="15.42578125" style="108" customWidth="1"/>
    <col min="11534" max="11776" width="9.140625" style="108"/>
    <col min="11777" max="11777" width="5.140625" style="108" customWidth="1"/>
    <col min="11778" max="11778" width="0" style="108" hidden="1" customWidth="1"/>
    <col min="11779" max="11779" width="12.28515625" style="108" customWidth="1"/>
    <col min="11780" max="11780" width="16.5703125" style="108" customWidth="1"/>
    <col min="11781" max="11781" width="2.7109375" style="108" customWidth="1"/>
    <col min="11782" max="11782" width="6.5703125" style="108" customWidth="1"/>
    <col min="11783" max="11783" width="6.42578125" style="108" customWidth="1"/>
    <col min="11784" max="11784" width="6" style="108" customWidth="1"/>
    <col min="11785" max="11785" width="6.42578125" style="108" customWidth="1"/>
    <col min="11786" max="11786" width="6.7109375" style="108" customWidth="1"/>
    <col min="11787" max="11787" width="14.7109375" style="108" customWidth="1"/>
    <col min="11788" max="11788" width="13.28515625" style="108" customWidth="1"/>
    <col min="11789" max="11789" width="15.42578125" style="108" customWidth="1"/>
    <col min="11790" max="12032" width="9.140625" style="108"/>
    <col min="12033" max="12033" width="5.140625" style="108" customWidth="1"/>
    <col min="12034" max="12034" width="0" style="108" hidden="1" customWidth="1"/>
    <col min="12035" max="12035" width="12.28515625" style="108" customWidth="1"/>
    <col min="12036" max="12036" width="16.5703125" style="108" customWidth="1"/>
    <col min="12037" max="12037" width="2.7109375" style="108" customWidth="1"/>
    <col min="12038" max="12038" width="6.5703125" style="108" customWidth="1"/>
    <col min="12039" max="12039" width="6.42578125" style="108" customWidth="1"/>
    <col min="12040" max="12040" width="6" style="108" customWidth="1"/>
    <col min="12041" max="12041" width="6.42578125" style="108" customWidth="1"/>
    <col min="12042" max="12042" width="6.7109375" style="108" customWidth="1"/>
    <col min="12043" max="12043" width="14.7109375" style="108" customWidth="1"/>
    <col min="12044" max="12044" width="13.28515625" style="108" customWidth="1"/>
    <col min="12045" max="12045" width="15.42578125" style="108" customWidth="1"/>
    <col min="12046" max="12288" width="9.140625" style="108"/>
    <col min="12289" max="12289" width="5.140625" style="108" customWidth="1"/>
    <col min="12290" max="12290" width="0" style="108" hidden="1" customWidth="1"/>
    <col min="12291" max="12291" width="12.28515625" style="108" customWidth="1"/>
    <col min="12292" max="12292" width="16.5703125" style="108" customWidth="1"/>
    <col min="12293" max="12293" width="2.7109375" style="108" customWidth="1"/>
    <col min="12294" max="12294" width="6.5703125" style="108" customWidth="1"/>
    <col min="12295" max="12295" width="6.42578125" style="108" customWidth="1"/>
    <col min="12296" max="12296" width="6" style="108" customWidth="1"/>
    <col min="12297" max="12297" width="6.42578125" style="108" customWidth="1"/>
    <col min="12298" max="12298" width="6.7109375" style="108" customWidth="1"/>
    <col min="12299" max="12299" width="14.7109375" style="108" customWidth="1"/>
    <col min="12300" max="12300" width="13.28515625" style="108" customWidth="1"/>
    <col min="12301" max="12301" width="15.42578125" style="108" customWidth="1"/>
    <col min="12302" max="12544" width="9.140625" style="108"/>
    <col min="12545" max="12545" width="5.140625" style="108" customWidth="1"/>
    <col min="12546" max="12546" width="0" style="108" hidden="1" customWidth="1"/>
    <col min="12547" max="12547" width="12.28515625" style="108" customWidth="1"/>
    <col min="12548" max="12548" width="16.5703125" style="108" customWidth="1"/>
    <col min="12549" max="12549" width="2.7109375" style="108" customWidth="1"/>
    <col min="12550" max="12550" width="6.5703125" style="108" customWidth="1"/>
    <col min="12551" max="12551" width="6.42578125" style="108" customWidth="1"/>
    <col min="12552" max="12552" width="6" style="108" customWidth="1"/>
    <col min="12553" max="12553" width="6.42578125" style="108" customWidth="1"/>
    <col min="12554" max="12554" width="6.7109375" style="108" customWidth="1"/>
    <col min="12555" max="12555" width="14.7109375" style="108" customWidth="1"/>
    <col min="12556" max="12556" width="13.28515625" style="108" customWidth="1"/>
    <col min="12557" max="12557" width="15.42578125" style="108" customWidth="1"/>
    <col min="12558" max="12800" width="9.140625" style="108"/>
    <col min="12801" max="12801" width="5.140625" style="108" customWidth="1"/>
    <col min="12802" max="12802" width="0" style="108" hidden="1" customWidth="1"/>
    <col min="12803" max="12803" width="12.28515625" style="108" customWidth="1"/>
    <col min="12804" max="12804" width="16.5703125" style="108" customWidth="1"/>
    <col min="12805" max="12805" width="2.7109375" style="108" customWidth="1"/>
    <col min="12806" max="12806" width="6.5703125" style="108" customWidth="1"/>
    <col min="12807" max="12807" width="6.42578125" style="108" customWidth="1"/>
    <col min="12808" max="12808" width="6" style="108" customWidth="1"/>
    <col min="12809" max="12809" width="6.42578125" style="108" customWidth="1"/>
    <col min="12810" max="12810" width="6.7109375" style="108" customWidth="1"/>
    <col min="12811" max="12811" width="14.7109375" style="108" customWidth="1"/>
    <col min="12812" max="12812" width="13.28515625" style="108" customWidth="1"/>
    <col min="12813" max="12813" width="15.42578125" style="108" customWidth="1"/>
    <col min="12814" max="13056" width="9.140625" style="108"/>
    <col min="13057" max="13057" width="5.140625" style="108" customWidth="1"/>
    <col min="13058" max="13058" width="0" style="108" hidden="1" customWidth="1"/>
    <col min="13059" max="13059" width="12.28515625" style="108" customWidth="1"/>
    <col min="13060" max="13060" width="16.5703125" style="108" customWidth="1"/>
    <col min="13061" max="13061" width="2.7109375" style="108" customWidth="1"/>
    <col min="13062" max="13062" width="6.5703125" style="108" customWidth="1"/>
    <col min="13063" max="13063" width="6.42578125" style="108" customWidth="1"/>
    <col min="13064" max="13064" width="6" style="108" customWidth="1"/>
    <col min="13065" max="13065" width="6.42578125" style="108" customWidth="1"/>
    <col min="13066" max="13066" width="6.7109375" style="108" customWidth="1"/>
    <col min="13067" max="13067" width="14.7109375" style="108" customWidth="1"/>
    <col min="13068" max="13068" width="13.28515625" style="108" customWidth="1"/>
    <col min="13069" max="13069" width="15.42578125" style="108" customWidth="1"/>
    <col min="13070" max="13312" width="9.140625" style="108"/>
    <col min="13313" max="13313" width="5.140625" style="108" customWidth="1"/>
    <col min="13314" max="13314" width="0" style="108" hidden="1" customWidth="1"/>
    <col min="13315" max="13315" width="12.28515625" style="108" customWidth="1"/>
    <col min="13316" max="13316" width="16.5703125" style="108" customWidth="1"/>
    <col min="13317" max="13317" width="2.7109375" style="108" customWidth="1"/>
    <col min="13318" max="13318" width="6.5703125" style="108" customWidth="1"/>
    <col min="13319" max="13319" width="6.42578125" style="108" customWidth="1"/>
    <col min="13320" max="13320" width="6" style="108" customWidth="1"/>
    <col min="13321" max="13321" width="6.42578125" style="108" customWidth="1"/>
    <col min="13322" max="13322" width="6.7109375" style="108" customWidth="1"/>
    <col min="13323" max="13323" width="14.7109375" style="108" customWidth="1"/>
    <col min="13324" max="13324" width="13.28515625" style="108" customWidth="1"/>
    <col min="13325" max="13325" width="15.42578125" style="108" customWidth="1"/>
    <col min="13326" max="13568" width="9.140625" style="108"/>
    <col min="13569" max="13569" width="5.140625" style="108" customWidth="1"/>
    <col min="13570" max="13570" width="0" style="108" hidden="1" customWidth="1"/>
    <col min="13571" max="13571" width="12.28515625" style="108" customWidth="1"/>
    <col min="13572" max="13572" width="16.5703125" style="108" customWidth="1"/>
    <col min="13573" max="13573" width="2.7109375" style="108" customWidth="1"/>
    <col min="13574" max="13574" width="6.5703125" style="108" customWidth="1"/>
    <col min="13575" max="13575" width="6.42578125" style="108" customWidth="1"/>
    <col min="13576" max="13576" width="6" style="108" customWidth="1"/>
    <col min="13577" max="13577" width="6.42578125" style="108" customWidth="1"/>
    <col min="13578" max="13578" width="6.7109375" style="108" customWidth="1"/>
    <col min="13579" max="13579" width="14.7109375" style="108" customWidth="1"/>
    <col min="13580" max="13580" width="13.28515625" style="108" customWidth="1"/>
    <col min="13581" max="13581" width="15.42578125" style="108" customWidth="1"/>
    <col min="13582" max="13824" width="9.140625" style="108"/>
    <col min="13825" max="13825" width="5.140625" style="108" customWidth="1"/>
    <col min="13826" max="13826" width="0" style="108" hidden="1" customWidth="1"/>
    <col min="13827" max="13827" width="12.28515625" style="108" customWidth="1"/>
    <col min="13828" max="13828" width="16.5703125" style="108" customWidth="1"/>
    <col min="13829" max="13829" width="2.7109375" style="108" customWidth="1"/>
    <col min="13830" max="13830" width="6.5703125" style="108" customWidth="1"/>
    <col min="13831" max="13831" width="6.42578125" style="108" customWidth="1"/>
    <col min="13832" max="13832" width="6" style="108" customWidth="1"/>
    <col min="13833" max="13833" width="6.42578125" style="108" customWidth="1"/>
    <col min="13834" max="13834" width="6.7109375" style="108" customWidth="1"/>
    <col min="13835" max="13835" width="14.7109375" style="108" customWidth="1"/>
    <col min="13836" max="13836" width="13.28515625" style="108" customWidth="1"/>
    <col min="13837" max="13837" width="15.42578125" style="108" customWidth="1"/>
    <col min="13838" max="14080" width="9.140625" style="108"/>
    <col min="14081" max="14081" width="5.140625" style="108" customWidth="1"/>
    <col min="14082" max="14082" width="0" style="108" hidden="1" customWidth="1"/>
    <col min="14083" max="14083" width="12.28515625" style="108" customWidth="1"/>
    <col min="14084" max="14084" width="16.5703125" style="108" customWidth="1"/>
    <col min="14085" max="14085" width="2.7109375" style="108" customWidth="1"/>
    <col min="14086" max="14086" width="6.5703125" style="108" customWidth="1"/>
    <col min="14087" max="14087" width="6.42578125" style="108" customWidth="1"/>
    <col min="14088" max="14088" width="6" style="108" customWidth="1"/>
    <col min="14089" max="14089" width="6.42578125" style="108" customWidth="1"/>
    <col min="14090" max="14090" width="6.7109375" style="108" customWidth="1"/>
    <col min="14091" max="14091" width="14.7109375" style="108" customWidth="1"/>
    <col min="14092" max="14092" width="13.28515625" style="108" customWidth="1"/>
    <col min="14093" max="14093" width="15.42578125" style="108" customWidth="1"/>
    <col min="14094" max="14336" width="9.140625" style="108"/>
    <col min="14337" max="14337" width="5.140625" style="108" customWidth="1"/>
    <col min="14338" max="14338" width="0" style="108" hidden="1" customWidth="1"/>
    <col min="14339" max="14339" width="12.28515625" style="108" customWidth="1"/>
    <col min="14340" max="14340" width="16.5703125" style="108" customWidth="1"/>
    <col min="14341" max="14341" width="2.7109375" style="108" customWidth="1"/>
    <col min="14342" max="14342" width="6.5703125" style="108" customWidth="1"/>
    <col min="14343" max="14343" width="6.42578125" style="108" customWidth="1"/>
    <col min="14344" max="14344" width="6" style="108" customWidth="1"/>
    <col min="14345" max="14345" width="6.42578125" style="108" customWidth="1"/>
    <col min="14346" max="14346" width="6.7109375" style="108" customWidth="1"/>
    <col min="14347" max="14347" width="14.7109375" style="108" customWidth="1"/>
    <col min="14348" max="14348" width="13.28515625" style="108" customWidth="1"/>
    <col min="14349" max="14349" width="15.42578125" style="108" customWidth="1"/>
    <col min="14350" max="14592" width="9.140625" style="108"/>
    <col min="14593" max="14593" width="5.140625" style="108" customWidth="1"/>
    <col min="14594" max="14594" width="0" style="108" hidden="1" customWidth="1"/>
    <col min="14595" max="14595" width="12.28515625" style="108" customWidth="1"/>
    <col min="14596" max="14596" width="16.5703125" style="108" customWidth="1"/>
    <col min="14597" max="14597" width="2.7109375" style="108" customWidth="1"/>
    <col min="14598" max="14598" width="6.5703125" style="108" customWidth="1"/>
    <col min="14599" max="14599" width="6.42578125" style="108" customWidth="1"/>
    <col min="14600" max="14600" width="6" style="108" customWidth="1"/>
    <col min="14601" max="14601" width="6.42578125" style="108" customWidth="1"/>
    <col min="14602" max="14602" width="6.7109375" style="108" customWidth="1"/>
    <col min="14603" max="14603" width="14.7109375" style="108" customWidth="1"/>
    <col min="14604" max="14604" width="13.28515625" style="108" customWidth="1"/>
    <col min="14605" max="14605" width="15.42578125" style="108" customWidth="1"/>
    <col min="14606" max="14848" width="9.140625" style="108"/>
    <col min="14849" max="14849" width="5.140625" style="108" customWidth="1"/>
    <col min="14850" max="14850" width="0" style="108" hidden="1" customWidth="1"/>
    <col min="14851" max="14851" width="12.28515625" style="108" customWidth="1"/>
    <col min="14852" max="14852" width="16.5703125" style="108" customWidth="1"/>
    <col min="14853" max="14853" width="2.7109375" style="108" customWidth="1"/>
    <col min="14854" max="14854" width="6.5703125" style="108" customWidth="1"/>
    <col min="14855" max="14855" width="6.42578125" style="108" customWidth="1"/>
    <col min="14856" max="14856" width="6" style="108" customWidth="1"/>
    <col min="14857" max="14857" width="6.42578125" style="108" customWidth="1"/>
    <col min="14858" max="14858" width="6.7109375" style="108" customWidth="1"/>
    <col min="14859" max="14859" width="14.7109375" style="108" customWidth="1"/>
    <col min="14860" max="14860" width="13.28515625" style="108" customWidth="1"/>
    <col min="14861" max="14861" width="15.42578125" style="108" customWidth="1"/>
    <col min="14862" max="15104" width="9.140625" style="108"/>
    <col min="15105" max="15105" width="5.140625" style="108" customWidth="1"/>
    <col min="15106" max="15106" width="0" style="108" hidden="1" customWidth="1"/>
    <col min="15107" max="15107" width="12.28515625" style="108" customWidth="1"/>
    <col min="15108" max="15108" width="16.5703125" style="108" customWidth="1"/>
    <col min="15109" max="15109" width="2.7109375" style="108" customWidth="1"/>
    <col min="15110" max="15110" width="6.5703125" style="108" customWidth="1"/>
    <col min="15111" max="15111" width="6.42578125" style="108" customWidth="1"/>
    <col min="15112" max="15112" width="6" style="108" customWidth="1"/>
    <col min="15113" max="15113" width="6.42578125" style="108" customWidth="1"/>
    <col min="15114" max="15114" width="6.7109375" style="108" customWidth="1"/>
    <col min="15115" max="15115" width="14.7109375" style="108" customWidth="1"/>
    <col min="15116" max="15116" width="13.28515625" style="108" customWidth="1"/>
    <col min="15117" max="15117" width="15.42578125" style="108" customWidth="1"/>
    <col min="15118" max="15360" width="9.140625" style="108"/>
    <col min="15361" max="15361" width="5.140625" style="108" customWidth="1"/>
    <col min="15362" max="15362" width="0" style="108" hidden="1" customWidth="1"/>
    <col min="15363" max="15363" width="12.28515625" style="108" customWidth="1"/>
    <col min="15364" max="15364" width="16.5703125" style="108" customWidth="1"/>
    <col min="15365" max="15365" width="2.7109375" style="108" customWidth="1"/>
    <col min="15366" max="15366" width="6.5703125" style="108" customWidth="1"/>
    <col min="15367" max="15367" width="6.42578125" style="108" customWidth="1"/>
    <col min="15368" max="15368" width="6" style="108" customWidth="1"/>
    <col min="15369" max="15369" width="6.42578125" style="108" customWidth="1"/>
    <col min="15370" max="15370" width="6.7109375" style="108" customWidth="1"/>
    <col min="15371" max="15371" width="14.7109375" style="108" customWidth="1"/>
    <col min="15372" max="15372" width="13.28515625" style="108" customWidth="1"/>
    <col min="15373" max="15373" width="15.42578125" style="108" customWidth="1"/>
    <col min="15374" max="15616" width="9.140625" style="108"/>
    <col min="15617" max="15617" width="5.140625" style="108" customWidth="1"/>
    <col min="15618" max="15618" width="0" style="108" hidden="1" customWidth="1"/>
    <col min="15619" max="15619" width="12.28515625" style="108" customWidth="1"/>
    <col min="15620" max="15620" width="16.5703125" style="108" customWidth="1"/>
    <col min="15621" max="15621" width="2.7109375" style="108" customWidth="1"/>
    <col min="15622" max="15622" width="6.5703125" style="108" customWidth="1"/>
    <col min="15623" max="15623" width="6.42578125" style="108" customWidth="1"/>
    <col min="15624" max="15624" width="6" style="108" customWidth="1"/>
    <col min="15625" max="15625" width="6.42578125" style="108" customWidth="1"/>
    <col min="15626" max="15626" width="6.7109375" style="108" customWidth="1"/>
    <col min="15627" max="15627" width="14.7109375" style="108" customWidth="1"/>
    <col min="15628" max="15628" width="13.28515625" style="108" customWidth="1"/>
    <col min="15629" max="15629" width="15.42578125" style="108" customWidth="1"/>
    <col min="15630" max="15872" width="9.140625" style="108"/>
    <col min="15873" max="15873" width="5.140625" style="108" customWidth="1"/>
    <col min="15874" max="15874" width="0" style="108" hidden="1" customWidth="1"/>
    <col min="15875" max="15875" width="12.28515625" style="108" customWidth="1"/>
    <col min="15876" max="15876" width="16.5703125" style="108" customWidth="1"/>
    <col min="15877" max="15877" width="2.7109375" style="108" customWidth="1"/>
    <col min="15878" max="15878" width="6.5703125" style="108" customWidth="1"/>
    <col min="15879" max="15879" width="6.42578125" style="108" customWidth="1"/>
    <col min="15880" max="15880" width="6" style="108" customWidth="1"/>
    <col min="15881" max="15881" width="6.42578125" style="108" customWidth="1"/>
    <col min="15882" max="15882" width="6.7109375" style="108" customWidth="1"/>
    <col min="15883" max="15883" width="14.7109375" style="108" customWidth="1"/>
    <col min="15884" max="15884" width="13.28515625" style="108" customWidth="1"/>
    <col min="15885" max="15885" width="15.42578125" style="108" customWidth="1"/>
    <col min="15886" max="16128" width="9.140625" style="108"/>
    <col min="16129" max="16129" width="5.140625" style="108" customWidth="1"/>
    <col min="16130" max="16130" width="0" style="108" hidden="1" customWidth="1"/>
    <col min="16131" max="16131" width="12.28515625" style="108" customWidth="1"/>
    <col min="16132" max="16132" width="16.5703125" style="108" customWidth="1"/>
    <col min="16133" max="16133" width="2.7109375" style="108" customWidth="1"/>
    <col min="16134" max="16134" width="6.5703125" style="108" customWidth="1"/>
    <col min="16135" max="16135" width="6.42578125" style="108" customWidth="1"/>
    <col min="16136" max="16136" width="6" style="108" customWidth="1"/>
    <col min="16137" max="16137" width="6.42578125" style="108" customWidth="1"/>
    <col min="16138" max="16138" width="6.7109375" style="108" customWidth="1"/>
    <col min="16139" max="16139" width="14.7109375" style="108" customWidth="1"/>
    <col min="16140" max="16140" width="13.28515625" style="108" customWidth="1"/>
    <col min="16141" max="16141" width="15.42578125" style="108" customWidth="1"/>
    <col min="16142" max="16384" width="9.140625" style="108"/>
  </cols>
  <sheetData>
    <row r="1" spans="1:19" ht="15" x14ac:dyDescent="0.2">
      <c r="G1" s="304"/>
      <c r="H1" s="304"/>
      <c r="I1" s="304"/>
      <c r="J1" s="304"/>
      <c r="K1" s="304"/>
      <c r="L1" s="304"/>
      <c r="M1" s="304"/>
      <c r="N1" s="107"/>
      <c r="P1" s="109"/>
      <c r="Q1" s="109"/>
      <c r="R1" s="109"/>
      <c r="S1" s="109"/>
    </row>
    <row r="2" spans="1:19" ht="15" x14ac:dyDescent="0.2">
      <c r="G2" s="304"/>
      <c r="H2" s="304"/>
      <c r="I2" s="304"/>
      <c r="J2" s="304"/>
      <c r="K2" s="304"/>
      <c r="L2" s="304"/>
      <c r="M2" s="304"/>
      <c r="N2" s="107"/>
      <c r="P2" s="109"/>
      <c r="Q2" s="109"/>
      <c r="R2" s="109"/>
      <c r="S2" s="109"/>
    </row>
    <row r="3" spans="1:19" ht="15" x14ac:dyDescent="0.2">
      <c r="G3" s="304"/>
      <c r="H3" s="304"/>
      <c r="I3" s="304"/>
      <c r="J3" s="304"/>
      <c r="K3" s="304"/>
      <c r="L3" s="304"/>
      <c r="M3" s="304"/>
      <c r="N3" s="107"/>
      <c r="O3" s="110"/>
      <c r="Q3" s="109"/>
      <c r="R3" s="109"/>
      <c r="S3" s="109"/>
    </row>
    <row r="4" spans="1:19" ht="15" x14ac:dyDescent="0.2">
      <c r="G4" s="305"/>
      <c r="H4" s="305"/>
      <c r="I4" s="305"/>
      <c r="J4" s="305"/>
      <c r="K4" s="305"/>
      <c r="L4" s="305"/>
      <c r="M4" s="305"/>
      <c r="N4" s="111"/>
      <c r="O4" s="111"/>
      <c r="P4" s="111"/>
      <c r="Q4" s="111"/>
      <c r="R4" s="111"/>
      <c r="S4" s="111"/>
    </row>
    <row r="5" spans="1:19" ht="15" x14ac:dyDescent="0.2">
      <c r="M5" s="112"/>
      <c r="N5" s="112"/>
      <c r="O5" s="112"/>
      <c r="P5" s="112"/>
      <c r="Q5" s="112"/>
      <c r="R5" s="112"/>
      <c r="S5" s="112"/>
    </row>
    <row r="6" spans="1:19" ht="27" customHeight="1" x14ac:dyDescent="0.25">
      <c r="A6" s="303" t="s">
        <v>1378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</row>
    <row r="7" spans="1:19" ht="26.25" customHeight="1" x14ac:dyDescent="0.25">
      <c r="A7" s="303" t="s">
        <v>1379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</row>
    <row r="9" spans="1:19" ht="15" customHeight="1" x14ac:dyDescent="0.25">
      <c r="A9" s="306" t="s">
        <v>1380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</row>
    <row r="10" spans="1:19" ht="11.25" customHeight="1" x14ac:dyDescent="0.2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9" ht="51.75" customHeight="1" thickBot="1" x14ac:dyDescent="0.25">
      <c r="A11" s="307" t="s">
        <v>1381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</row>
    <row r="12" spans="1:19" ht="15" customHeight="1" x14ac:dyDescent="0.2">
      <c r="A12" s="308" t="s">
        <v>1382</v>
      </c>
      <c r="C12" s="310" t="s">
        <v>1383</v>
      </c>
      <c r="D12" s="311"/>
      <c r="E12" s="311"/>
      <c r="F12" s="311"/>
      <c r="G12" s="311"/>
      <c r="H12" s="311"/>
      <c r="I12" s="311"/>
      <c r="J12" s="311"/>
      <c r="K12" s="308" t="s">
        <v>1384</v>
      </c>
      <c r="L12" s="308" t="s">
        <v>1385</v>
      </c>
      <c r="M12" s="308" t="s">
        <v>1386</v>
      </c>
    </row>
    <row r="13" spans="1:19" ht="63" customHeight="1" thickBot="1" x14ac:dyDescent="0.25">
      <c r="A13" s="309"/>
      <c r="C13" s="312"/>
      <c r="D13" s="313"/>
      <c r="E13" s="313"/>
      <c r="F13" s="313"/>
      <c r="G13" s="313"/>
      <c r="H13" s="313"/>
      <c r="I13" s="313"/>
      <c r="J13" s="313"/>
      <c r="K13" s="309"/>
      <c r="L13" s="309"/>
      <c r="M13" s="309"/>
    </row>
    <row r="14" spans="1:19" ht="38.25" customHeight="1" thickBot="1" x14ac:dyDescent="0.25">
      <c r="A14" s="114" t="s">
        <v>1387</v>
      </c>
      <c r="B14" s="115"/>
      <c r="C14" s="314" t="s">
        <v>1388</v>
      </c>
      <c r="D14" s="315"/>
      <c r="E14" s="315"/>
      <c r="F14" s="315"/>
      <c r="G14" s="315"/>
      <c r="H14" s="315"/>
      <c r="I14" s="315"/>
      <c r="J14" s="316"/>
      <c r="K14" s="116">
        <v>600000</v>
      </c>
      <c r="L14" s="114" t="s">
        <v>1389</v>
      </c>
      <c r="M14" s="117">
        <v>450000</v>
      </c>
      <c r="O14" s="118"/>
    </row>
    <row r="15" spans="1:19" ht="36.75" customHeight="1" thickBot="1" x14ac:dyDescent="0.25">
      <c r="A15" s="119"/>
      <c r="B15" s="120"/>
      <c r="C15" s="324" t="s">
        <v>1390</v>
      </c>
      <c r="D15" s="325"/>
      <c r="E15" s="325"/>
      <c r="F15" s="325"/>
      <c r="G15" s="325"/>
      <c r="H15" s="325"/>
      <c r="I15" s="325"/>
      <c r="J15" s="326"/>
      <c r="K15" s="121">
        <f>K14</f>
        <v>600000</v>
      </c>
      <c r="L15" s="119"/>
      <c r="M15" s="121">
        <f>M14</f>
        <v>450000</v>
      </c>
    </row>
    <row r="16" spans="1:19" ht="26.25" customHeight="1" x14ac:dyDescent="0.2">
      <c r="C16" s="122"/>
      <c r="D16" s="122"/>
      <c r="E16" s="122"/>
      <c r="F16" s="122"/>
      <c r="G16" s="122"/>
      <c r="H16" s="122"/>
      <c r="I16" s="122"/>
      <c r="J16" s="123"/>
      <c r="K16" s="124"/>
      <c r="L16" s="124"/>
    </row>
    <row r="17" spans="1:15" ht="33.75" customHeight="1" thickBot="1" x14ac:dyDescent="0.25">
      <c r="A17" s="327" t="s">
        <v>1391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</row>
    <row r="18" spans="1:15" ht="12.75" customHeight="1" x14ac:dyDescent="0.2">
      <c r="A18" s="308" t="s">
        <v>1382</v>
      </c>
      <c r="B18" s="125" t="s">
        <v>1383</v>
      </c>
      <c r="C18" s="328" t="s">
        <v>1383</v>
      </c>
      <c r="D18" s="329"/>
      <c r="E18" s="329"/>
      <c r="F18" s="329"/>
      <c r="G18" s="329"/>
      <c r="H18" s="329"/>
      <c r="I18" s="329"/>
      <c r="J18" s="330"/>
      <c r="K18" s="328" t="s">
        <v>1392</v>
      </c>
      <c r="L18" s="329"/>
      <c r="M18" s="308" t="s">
        <v>1393</v>
      </c>
    </row>
    <row r="19" spans="1:15" ht="33" customHeight="1" thickBot="1" x14ac:dyDescent="0.25">
      <c r="A19" s="309"/>
      <c r="B19" s="126"/>
      <c r="C19" s="331"/>
      <c r="D19" s="332"/>
      <c r="E19" s="332"/>
      <c r="F19" s="332"/>
      <c r="G19" s="332"/>
      <c r="H19" s="332"/>
      <c r="I19" s="332"/>
      <c r="J19" s="333"/>
      <c r="K19" s="331"/>
      <c r="L19" s="332"/>
      <c r="M19" s="309"/>
    </row>
    <row r="20" spans="1:15" ht="51.75" customHeight="1" thickBot="1" x14ac:dyDescent="0.25">
      <c r="A20" s="114">
        <v>1</v>
      </c>
      <c r="B20" s="127" t="s">
        <v>1394</v>
      </c>
      <c r="C20" s="314" t="s">
        <v>1388</v>
      </c>
      <c r="D20" s="315"/>
      <c r="E20" s="315"/>
      <c r="F20" s="315"/>
      <c r="G20" s="315"/>
      <c r="H20" s="315"/>
      <c r="I20" s="315"/>
      <c r="J20" s="316"/>
      <c r="K20" s="317">
        <v>425000</v>
      </c>
      <c r="L20" s="318"/>
      <c r="M20" s="117">
        <v>425000</v>
      </c>
      <c r="O20" s="118"/>
    </row>
    <row r="21" spans="1:15" ht="19.5" hidden="1" customHeight="1" x14ac:dyDescent="0.2">
      <c r="A21" s="128"/>
      <c r="B21" s="129"/>
      <c r="C21" s="130"/>
      <c r="D21" s="130"/>
      <c r="E21" s="130"/>
      <c r="F21" s="130"/>
      <c r="G21" s="130"/>
      <c r="H21" s="131"/>
      <c r="I21" s="131"/>
      <c r="J21" s="115"/>
      <c r="K21" s="132"/>
      <c r="L21" s="132"/>
      <c r="M21" s="133"/>
    </row>
    <row r="22" spans="1:15" ht="38.25" customHeight="1" thickBot="1" x14ac:dyDescent="0.25">
      <c r="A22" s="119"/>
      <c r="B22" s="134" t="s">
        <v>1395</v>
      </c>
      <c r="C22" s="319" t="s">
        <v>1396</v>
      </c>
      <c r="D22" s="320"/>
      <c r="E22" s="320"/>
      <c r="F22" s="320"/>
      <c r="G22" s="320"/>
      <c r="H22" s="320"/>
      <c r="I22" s="320"/>
      <c r="J22" s="321"/>
      <c r="K22" s="322">
        <f>SUM(K20:L21)</f>
        <v>425000</v>
      </c>
      <c r="L22" s="323"/>
      <c r="M22" s="121">
        <f>M20</f>
        <v>425000</v>
      </c>
    </row>
    <row r="23" spans="1:15" x14ac:dyDescent="0.2">
      <c r="L23" s="107" t="s">
        <v>1397</v>
      </c>
    </row>
    <row r="46" ht="74.25" customHeight="1" x14ac:dyDescent="0.2"/>
    <row r="47" ht="33" customHeight="1" x14ac:dyDescent="0.2"/>
    <row r="48" ht="30.75" customHeight="1" x14ac:dyDescent="0.2"/>
  </sheetData>
  <mergeCells count="24">
    <mergeCell ref="C20:J20"/>
    <mergeCell ref="K20:L20"/>
    <mergeCell ref="C22:J22"/>
    <mergeCell ref="K22:L22"/>
    <mergeCell ref="C14:J14"/>
    <mergeCell ref="C15:J15"/>
    <mergeCell ref="A17:M17"/>
    <mergeCell ref="A18:A19"/>
    <mergeCell ref="C18:J19"/>
    <mergeCell ref="K18:L19"/>
    <mergeCell ref="M18:M19"/>
    <mergeCell ref="A9:M9"/>
    <mergeCell ref="A11:M11"/>
    <mergeCell ref="A12:A13"/>
    <mergeCell ref="C12:J13"/>
    <mergeCell ref="K12:K13"/>
    <mergeCell ref="L12:L13"/>
    <mergeCell ref="M12:M13"/>
    <mergeCell ref="A7:M7"/>
    <mergeCell ref="G1:M1"/>
    <mergeCell ref="G2:M2"/>
    <mergeCell ref="G3:M3"/>
    <mergeCell ref="G4:M4"/>
    <mergeCell ref="A6:M6"/>
  </mergeCells>
  <pageMargins left="1.1811023622047245" right="0.39370078740157483" top="0.74803149606299213" bottom="0.59055118110236227" header="0.11811023622047245" footer="0.19685039370078741"/>
  <pageSetup paperSize="9" scale="82" firstPageNumber="105" orientation="portrait" useFirstPageNumber="1" r:id="rId1"/>
  <headerFooter alignWithMargins="0">
    <oddFooter>&amp;C&amp;"Arial,обычный"&amp;8Страница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12</vt:i4>
      </vt:variant>
    </vt:vector>
  </HeadingPairs>
  <TitlesOfParts>
    <vt:vector size="19" baseType="lpstr">
      <vt:lpstr>доходы ГО Мытищи</vt:lpstr>
      <vt:lpstr>ведомственная</vt:lpstr>
      <vt:lpstr>Субвенции 2020 </vt:lpstr>
      <vt:lpstr>Источники 2020</vt:lpstr>
      <vt:lpstr>функциональная</vt:lpstr>
      <vt:lpstr>целевые</vt:lpstr>
      <vt:lpstr>Заимствования </vt:lpstr>
      <vt:lpstr>'доходы ГО Мытищи'!OLE_LINK10</vt:lpstr>
      <vt:lpstr>ведомственная!Заголовки_для_печати</vt:lpstr>
      <vt:lpstr>'доходы ГО Мытищи'!Заголовки_для_печати</vt:lpstr>
      <vt:lpstr>'Субвенции 2020 '!Заголовки_для_печати</vt:lpstr>
      <vt:lpstr>функциональная!Заголовки_для_печати</vt:lpstr>
      <vt:lpstr>целевые!Заголовки_для_печати</vt:lpstr>
      <vt:lpstr>ведомственная!Область_печати</vt:lpstr>
      <vt:lpstr>'доходы ГО Мытищи'!Область_печати</vt:lpstr>
      <vt:lpstr>'Источники 2020'!Область_печати</vt:lpstr>
      <vt:lpstr>'Субвенции 2020 '!Область_печати</vt:lpstr>
      <vt:lpstr>функциональная!Область_печати</vt:lpstr>
      <vt:lpstr>целевые!Область_печати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Гагарина</dc:creator>
  <cp:lastModifiedBy>Гордиенко</cp:lastModifiedBy>
  <cp:lastPrinted>2021-04-15T11:01:10Z</cp:lastPrinted>
  <dcterms:created xsi:type="dcterms:W3CDTF">2020-01-20T11:19:26Z</dcterms:created>
  <dcterms:modified xsi:type="dcterms:W3CDTF">2021-04-19T07:42:47Z</dcterms:modified>
</cp:coreProperties>
</file>